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UNE\RAC\Pratik Yadav\Pratik - Accountant\JULY\ADHOC\shivneri\"/>
    </mc:Choice>
  </mc:AlternateContent>
  <bookViews>
    <workbookView xWindow="0" yWindow="0" windowWidth="20460" windowHeight="69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Sheet1!$A$1:$X$1</definedName>
  </definedNames>
  <calcPr calcId="162913"/>
</workbook>
</file>

<file path=xl/calcChain.xml><?xml version="1.0" encoding="utf-8"?>
<calcChain xmlns="http://schemas.openxmlformats.org/spreadsheetml/2006/main">
  <c r="P3" i="1" l="1"/>
  <c r="Q3" i="1"/>
  <c r="R3" i="1" s="1"/>
  <c r="T3" i="1" s="1"/>
  <c r="V3" i="1"/>
  <c r="W3" i="1"/>
  <c r="P4" i="1"/>
  <c r="Q4" i="1"/>
  <c r="R4" i="1" s="1"/>
  <c r="V4" i="1"/>
  <c r="W4" i="1"/>
  <c r="P5" i="1"/>
  <c r="Q5" i="1"/>
  <c r="R5" i="1" s="1"/>
  <c r="V5" i="1"/>
  <c r="W5" i="1"/>
  <c r="P6" i="1"/>
  <c r="Q6" i="1"/>
  <c r="R6" i="1" s="1"/>
  <c r="T6" i="1" s="1"/>
  <c r="V6" i="1"/>
  <c r="W6" i="1"/>
  <c r="P7" i="1"/>
  <c r="Q7" i="1"/>
  <c r="R7" i="1" s="1"/>
  <c r="T7" i="1" s="1"/>
  <c r="V7" i="1"/>
  <c r="W7" i="1"/>
  <c r="P9" i="1"/>
  <c r="Q9" i="1"/>
  <c r="R9" i="1" s="1"/>
  <c r="V9" i="1"/>
  <c r="W9" i="1"/>
  <c r="P10" i="1"/>
  <c r="Q10" i="1"/>
  <c r="R10" i="1" s="1"/>
  <c r="T10" i="1" s="1"/>
  <c r="V10" i="1"/>
  <c r="W10" i="1"/>
  <c r="P11" i="1"/>
  <c r="Q11" i="1"/>
  <c r="R11" i="1" s="1"/>
  <c r="T11" i="1" s="1"/>
  <c r="V11" i="1"/>
  <c r="W11" i="1"/>
  <c r="P12" i="1"/>
  <c r="Q12" i="1"/>
  <c r="R12" i="1" s="1"/>
  <c r="V12" i="1"/>
  <c r="W12" i="1"/>
  <c r="P13" i="1"/>
  <c r="Q13" i="1"/>
  <c r="R13" i="1" s="1"/>
  <c r="V13" i="1"/>
  <c r="W13" i="1"/>
  <c r="P14" i="1"/>
  <c r="Q14" i="1"/>
  <c r="R14" i="1" s="1"/>
  <c r="T14" i="1" s="1"/>
  <c r="V14" i="1"/>
  <c r="W14" i="1"/>
  <c r="P15" i="1"/>
  <c r="Q15" i="1"/>
  <c r="R15" i="1" s="1"/>
  <c r="T15" i="1" s="1"/>
  <c r="V15" i="1"/>
  <c r="W15" i="1"/>
  <c r="P16" i="1"/>
  <c r="Q16" i="1"/>
  <c r="V16" i="1"/>
  <c r="W16" i="1"/>
  <c r="P17" i="1"/>
  <c r="Q17" i="1"/>
  <c r="R17" i="1" s="1"/>
  <c r="V17" i="1"/>
  <c r="W17" i="1"/>
  <c r="R18" i="1"/>
  <c r="T18" i="1" s="1"/>
  <c r="P19" i="1"/>
  <c r="Q19" i="1"/>
  <c r="R19" i="1" s="1"/>
  <c r="T19" i="1" s="1"/>
  <c r="V19" i="1"/>
  <c r="W19" i="1"/>
  <c r="P20" i="1"/>
  <c r="Q20" i="1"/>
  <c r="R20" i="1" s="1"/>
  <c r="V20" i="1"/>
  <c r="W20" i="1"/>
  <c r="P21" i="1"/>
  <c r="Q21" i="1"/>
  <c r="R21" i="1" s="1"/>
  <c r="V21" i="1"/>
  <c r="W21" i="1"/>
  <c r="P22" i="1"/>
  <c r="Q22" i="1"/>
  <c r="R22" i="1"/>
  <c r="T22" i="1" s="1"/>
  <c r="V22" i="1"/>
  <c r="W22" i="1"/>
  <c r="P23" i="1"/>
  <c r="Q23" i="1"/>
  <c r="R23" i="1" s="1"/>
  <c r="T23" i="1" s="1"/>
  <c r="V23" i="1"/>
  <c r="W23" i="1"/>
  <c r="P24" i="1"/>
  <c r="Q24" i="1"/>
  <c r="V24" i="1"/>
  <c r="W24" i="1"/>
  <c r="P25" i="1"/>
  <c r="Q25" i="1"/>
  <c r="R25" i="1" s="1"/>
  <c r="V25" i="1"/>
  <c r="W25" i="1"/>
  <c r="P26" i="1"/>
  <c r="Q26" i="1"/>
  <c r="R26" i="1" s="1"/>
  <c r="T26" i="1" s="1"/>
  <c r="V26" i="1"/>
  <c r="W26" i="1"/>
  <c r="W2" i="1"/>
  <c r="V2" i="1"/>
  <c r="Q2" i="1"/>
  <c r="R2" i="1" s="1"/>
  <c r="T2" i="1" s="1"/>
  <c r="P2" i="1"/>
  <c r="O3" i="1"/>
  <c r="O4" i="1"/>
  <c r="O5" i="1"/>
  <c r="O6" i="1"/>
  <c r="O7" i="1"/>
  <c r="O9" i="1"/>
  <c r="O10" i="1"/>
  <c r="O11" i="1"/>
  <c r="O12" i="1"/>
  <c r="O13" i="1"/>
  <c r="O14" i="1"/>
  <c r="O15" i="1"/>
  <c r="O16" i="1"/>
  <c r="O17" i="1"/>
  <c r="O19" i="1"/>
  <c r="O20" i="1"/>
  <c r="O21" i="1"/>
  <c r="O22" i="1"/>
  <c r="O23" i="1"/>
  <c r="O24" i="1"/>
  <c r="O25" i="1"/>
  <c r="O26" i="1"/>
  <c r="O2" i="1"/>
  <c r="U6" i="1" l="1"/>
  <c r="U14" i="1"/>
  <c r="U22" i="1"/>
  <c r="U2" i="1"/>
  <c r="U15" i="1"/>
  <c r="U7" i="1"/>
  <c r="T20" i="1"/>
  <c r="U20" i="1" s="1"/>
  <c r="U19" i="1"/>
  <c r="U18" i="1"/>
  <c r="T12" i="1"/>
  <c r="U12" i="1" s="1"/>
  <c r="U11" i="1"/>
  <c r="U10" i="1"/>
  <c r="T4" i="1"/>
  <c r="U4" i="1" s="1"/>
  <c r="U3" i="1"/>
  <c r="U23" i="1"/>
  <c r="R24" i="1"/>
  <c r="T24" i="1" s="1"/>
  <c r="U24" i="1" s="1"/>
  <c r="R16" i="1"/>
  <c r="T16" i="1" s="1"/>
  <c r="U16" i="1" s="1"/>
  <c r="R8" i="1"/>
  <c r="T8" i="1" s="1"/>
  <c r="U8" i="1" s="1"/>
  <c r="U26" i="1"/>
  <c r="T21" i="1"/>
  <c r="U21" i="1" s="1"/>
  <c r="T17" i="1"/>
  <c r="U17" i="1" s="1"/>
  <c r="T13" i="1"/>
  <c r="U13" i="1" s="1"/>
  <c r="T9" i="1"/>
  <c r="U9" i="1" s="1"/>
  <c r="T5" i="1"/>
  <c r="U5" i="1" s="1"/>
  <c r="T25" i="1"/>
  <c r="U25" i="1" s="1"/>
</calcChain>
</file>

<file path=xl/sharedStrings.xml><?xml version="1.0" encoding="utf-8"?>
<sst xmlns="http://schemas.openxmlformats.org/spreadsheetml/2006/main" count="227" uniqueCount="152">
  <si>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</si>
  <si>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</si>
  <si>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</si>
  <si>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</si>
  <si>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</si>
  <si>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</si>
  <si>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</si>
  <si>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</si>
  <si>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</si>
  <si>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</si>
  <si>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</si>
  <si>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</si>
  <si>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</si>
  <si>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</si>
  <si>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</si>
  <si>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</si>
  <si>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</si>
  <si>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</si>
  <si>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</si>
  <si>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</si>
  <si>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</si>
  <si>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</si>
  <si>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</si>
  <si>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DR/PUN/23-24/56010239</t>
  </si>
  <si>
    <t>CIMH24/027000462</t>
  </si>
  <si>
    <t>MCKINSEY &amp; COMPANY INDIA LLP</t>
  </si>
  <si>
    <t>SHIVNERI CAR RENTALS PVT LTD</t>
  </si>
  <si>
    <t>Pranav Bonde</t>
  </si>
  <si>
    <t>OSTN G/G : 1 Day/250 Kms</t>
  </si>
  <si>
    <t>MH12SF7065</t>
  </si>
  <si>
    <t>KEDAR</t>
  </si>
  <si>
    <t>DR/PUN/23-24/56010729</t>
  </si>
  <si>
    <t>CIMH24/027000585</t>
  </si>
  <si>
    <t>TIAA GLOBAL BUSINESS SERVICES (INDIA) PRIVATE LIMITED-PUN</t>
  </si>
  <si>
    <t>Santosh Sharma</t>
  </si>
  <si>
    <t>SP G/G : MUM-PUN/MUM-NASIK ONE WAY DROP</t>
  </si>
  <si>
    <t>MH12SF3765</t>
  </si>
  <si>
    <t>SANJAY</t>
  </si>
  <si>
    <t>DR/PUN/23-24/56011197</t>
  </si>
  <si>
    <t>CPUN24/056005303</t>
  </si>
  <si>
    <t>HANSGROHE INDIA PRIVATE LIMITED</t>
  </si>
  <si>
    <t>Mr. Abhijeet  Sonar</t>
  </si>
  <si>
    <t>SP G/G : MUM-PUN ONE WAY DROP</t>
  </si>
  <si>
    <t>MH12QW7065</t>
  </si>
  <si>
    <t>PRADEEP</t>
  </si>
  <si>
    <t>DR/PUN/23-24/56011243</t>
  </si>
  <si>
    <t>CPUN24/056005432</t>
  </si>
  <si>
    <t>GENNOVA BIOPHARMACEUTICALS LIMITED</t>
  </si>
  <si>
    <t>Dr. Amit Saraf and Ms. Ramya Uchil.</t>
  </si>
  <si>
    <t>SP G/G : MUM-PUN-MUM/MUM-PUN-NASIK ONE WAY DROP</t>
  </si>
  <si>
    <t>DR/PUN/23-24/56011575</t>
  </si>
  <si>
    <t>CPUN24/056005632</t>
  </si>
  <si>
    <t>MILLIKEN CHEMICAL AND TEXTILE INDIA CO. PVT. LTD.</t>
  </si>
  <si>
    <t>Shrikant Nalawade</t>
  </si>
  <si>
    <t>SP G/G : MUM-PUN SAME DAY RETURN</t>
  </si>
  <si>
    <t>MH12PQ3456</t>
  </si>
  <si>
    <t>SANTOSH</t>
  </si>
  <si>
    <t>DR/PUN/23-24/56011511</t>
  </si>
  <si>
    <t>CPUN24/056005810</t>
  </si>
  <si>
    <t>CAPGEMINI TECHNOLOGY SERVICES INDIA LIMITED</t>
  </si>
  <si>
    <t>Abhishek  Toke</t>
  </si>
  <si>
    <t>OSTN G/G : 1 Day/300 Kms</t>
  </si>
  <si>
    <t>MH12PQ3465</t>
  </si>
  <si>
    <t>JEEVAN</t>
  </si>
  <si>
    <t>DR/PUN/23-24/56011577</t>
  </si>
  <si>
    <t>CPUN24/056005456</t>
  </si>
  <si>
    <t>Anuradha  Samant</t>
  </si>
  <si>
    <t>MH12QW9165</t>
  </si>
  <si>
    <t>RAVI</t>
  </si>
  <si>
    <t>DR/PUN/23-24/56011515</t>
  </si>
  <si>
    <t>CIMH24/027000474</t>
  </si>
  <si>
    <t>Sourabh Harihar</t>
  </si>
  <si>
    <t>MH12QW6156</t>
  </si>
  <si>
    <t>SHALEM</t>
  </si>
  <si>
    <t>DR/PUN/23-24/56011216</t>
  </si>
  <si>
    <t>Barkat Mirza &amp; Vikram Kikale.</t>
  </si>
  <si>
    <t>MH12SF2565</t>
  </si>
  <si>
    <t>PRAVIN</t>
  </si>
  <si>
    <t>DR/PUN/23-24/56011715</t>
  </si>
  <si>
    <t>Konark Poddar</t>
  </si>
  <si>
    <t>MH12SF5256</t>
  </si>
  <si>
    <t>RANGARO</t>
  </si>
  <si>
    <t>DR/PUN/23-24/56011714</t>
  </si>
  <si>
    <t>Mayank Tiwari</t>
  </si>
  <si>
    <t>MH12SF2556</t>
  </si>
  <si>
    <t>SHUBHAM PURE</t>
  </si>
  <si>
    <t>DR/PUN/23-24/56011716</t>
  </si>
  <si>
    <t>Mahendra Shamdasani</t>
  </si>
  <si>
    <t>MH12SF5265</t>
  </si>
  <si>
    <t>SHIPALKAR</t>
  </si>
  <si>
    <t>DR/PUN/23-24/56011975</t>
  </si>
  <si>
    <t>CPUN24/056005797</t>
  </si>
  <si>
    <t>PREMIUM TRANSMISSION LIMITED</t>
  </si>
  <si>
    <t>Abhay Singh</t>
  </si>
  <si>
    <t>DR/PUN/23-24/56012309</t>
  </si>
  <si>
    <t>CIMH24/027000563</t>
  </si>
  <si>
    <t>CLASSIC CITI INVESTMENTS PRIVATE LIMITED</t>
  </si>
  <si>
    <t>ADA ABES</t>
  </si>
  <si>
    <t>DR/PUN/23-24/56012218</t>
  </si>
  <si>
    <t>Roopa Bharvani</t>
  </si>
  <si>
    <t>MH12QW9765</t>
  </si>
  <si>
    <t>SHUBHAM</t>
  </si>
  <si>
    <t>DR/PUN/23-24/56010789</t>
  </si>
  <si>
    <t>CIMH24/027000555</t>
  </si>
  <si>
    <t>HILTI TECHNOLOGY SOLUTIONS INDIA PRIVATE LIMITED</t>
  </si>
  <si>
    <t>Girish Patil</t>
  </si>
  <si>
    <t>DR/PUN/23-24/56012474</t>
  </si>
  <si>
    <t>CPUN24/056006153</t>
  </si>
  <si>
    <t>Uttara  Katyarmal</t>
  </si>
  <si>
    <t>MH12QW9156</t>
  </si>
  <si>
    <t>ANAND</t>
  </si>
  <si>
    <t>DR/PUN/23-24/56008188</t>
  </si>
  <si>
    <t>CPUN24/056006252</t>
  </si>
  <si>
    <t>JOHN DEERE INDIA PRIVATE LIMITED</t>
  </si>
  <si>
    <t>AJAY SUDHAKAR NAIK</t>
  </si>
  <si>
    <t>SP P/P : 6HRS/180KMS</t>
  </si>
  <si>
    <t>DR/PUN/23-24/56012875</t>
  </si>
  <si>
    <t>Rudra Mitra  Hemant Samdani  Nitin Gupta</t>
  </si>
  <si>
    <t>DR/PUN/23-24/56012869</t>
  </si>
  <si>
    <t>Shivesh Gupta</t>
  </si>
  <si>
    <t>MH12SF3756</t>
  </si>
  <si>
    <t>RAVINDRA</t>
  </si>
  <si>
    <t>DR/PUN/23-24/56013173</t>
  </si>
  <si>
    <t>CPUN24/056006543</t>
  </si>
  <si>
    <t>FCM TRAVEL SOLUTIONS (INDIA) PRIVATE LIMITED</t>
  </si>
  <si>
    <t>Mr Sakalesh Tigadi</t>
  </si>
  <si>
    <t>MH12QW9756</t>
  </si>
  <si>
    <t>SUKHDEV</t>
  </si>
  <si>
    <t>DR/PUN/23-24/56013566</t>
  </si>
  <si>
    <t>CPUN24/056006542</t>
  </si>
  <si>
    <t>OMRON AUTOMATION PVT LTD</t>
  </si>
  <si>
    <t>Shashank Mehta</t>
  </si>
  <si>
    <t>MH12SF4656</t>
  </si>
  <si>
    <t>AKSHAY</t>
  </si>
  <si>
    <t>DR/PUN/23-24/56013456</t>
  </si>
  <si>
    <t>CPUN24/056006211</t>
  </si>
  <si>
    <t>NIHILENT LIMITED</t>
  </si>
  <si>
    <t>Ms. Shobha Agarwal</t>
  </si>
  <si>
    <t>SP P/P : 5HR/180KMS</t>
  </si>
  <si>
    <t>DR/PUN/23-24/56013118</t>
  </si>
  <si>
    <t>CPUN24/056006615</t>
  </si>
  <si>
    <t>Mr M Muthukrishnan</t>
  </si>
  <si>
    <t>G/G : 8/80</t>
  </si>
  <si>
    <t>MH12QG4756</t>
  </si>
  <si>
    <t>SANDEEP</t>
  </si>
  <si>
    <t>DR/PUN/23-24/56010289</t>
  </si>
  <si>
    <t>CPUN24/056006289</t>
  </si>
  <si>
    <t>SANDIP RANJAN</t>
  </si>
  <si>
    <t>SHPL/23-24/01340</t>
  </si>
  <si>
    <t>13/7/2023</t>
  </si>
  <si>
    <t>SHPL/23-24/01522</t>
  </si>
  <si>
    <t>25/7/2023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</si>
</sst>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DR/PUN/23-24/56010239</v>
          </cell>
          <cell r="C2" t="str">
            <v>CIMH24/027000462</v>
          </cell>
          <cell r="D2" t="str">
            <v>MCKINSEY &amp; COMPANY INDIA LLP</v>
          </cell>
          <cell r="E2" t="str">
            <v>SHIVNERI CAR RENTALS PVT LTD</v>
          </cell>
          <cell r="F2" t="str">
            <v>Pranav Bonde</v>
          </cell>
          <cell r="G2" t="str">
            <v>OSTN G/G : 1 Day/250 Kms</v>
          </cell>
          <cell r="H2">
            <v>8847</v>
          </cell>
          <cell r="I2">
            <v>610</v>
          </cell>
          <cell r="J2">
            <v>1134.8399999999999</v>
          </cell>
          <cell r="K2">
            <v>10591.84</v>
          </cell>
          <cell r="L2" t="str">
            <v>MH12SF7065</v>
          </cell>
          <cell r="M2" t="str">
            <v>KEDAR</v>
          </cell>
          <cell r="N2">
            <v>918530117436</v>
          </cell>
          <cell r="O2">
            <v>5465</v>
          </cell>
          <cell r="P2">
            <v>610</v>
          </cell>
          <cell r="Q2">
            <v>151.88</v>
          </cell>
          <cell r="R2">
            <v>151.88</v>
          </cell>
          <cell r="S2">
            <v>0</v>
          </cell>
          <cell r="T2">
            <v>303.76</v>
          </cell>
          <cell r="U2">
            <v>6378.76</v>
          </cell>
          <cell r="V2" t="str">
            <v>SHPL/23-24/01192</v>
          </cell>
          <cell r="W2" t="str">
            <v>29/7/2023</v>
          </cell>
        </row>
        <row r="3">
          <cell r="B3" t="str">
            <v>DR/PUN/23-24/56010729</v>
          </cell>
          <cell r="C3" t="str">
            <v>CIMH24/027000585</v>
          </cell>
          <cell r="D3" t="str">
            <v>TIAA GLOBAL BUSINESS SERVICES (INDIA) PRIVATE LIMITED-PUN</v>
          </cell>
          <cell r="E3" t="str">
            <v>SHIVNERI CAR RENTALS PVT LTD</v>
          </cell>
          <cell r="F3" t="str">
            <v>Santosh Sharma</v>
          </cell>
          <cell r="G3" t="str">
            <v>SP G/G : MUM-PUN/MUM-NASIK ONE WAY DROP</v>
          </cell>
          <cell r="H3">
            <v>10000</v>
          </cell>
          <cell r="I3">
            <v>360</v>
          </cell>
          <cell r="J3">
            <v>1243.2</v>
          </cell>
          <cell r="K3">
            <v>11603.2</v>
          </cell>
          <cell r="L3" t="str">
            <v>MH12SF3765</v>
          </cell>
          <cell r="M3" t="str">
            <v>SANJAY</v>
          </cell>
          <cell r="N3">
            <v>917875003017</v>
          </cell>
          <cell r="O3">
            <v>4800</v>
          </cell>
          <cell r="P3">
            <v>360</v>
          </cell>
          <cell r="Q3">
            <v>129</v>
          </cell>
          <cell r="R3">
            <v>129</v>
          </cell>
          <cell r="S3">
            <v>0</v>
          </cell>
          <cell r="T3">
            <v>258</v>
          </cell>
          <cell r="U3">
            <v>5418</v>
          </cell>
          <cell r="V3" t="str">
            <v>SHPL/23-24/01285</v>
          </cell>
          <cell r="W3">
            <v>45145</v>
          </cell>
        </row>
        <row r="4">
          <cell r="B4" t="str">
            <v>DR/PUN/23-24/56011197</v>
          </cell>
          <cell r="C4" t="str">
            <v>CPUN24/056005303</v>
          </cell>
          <cell r="D4" t="str">
            <v>HANSGROHE INDIA PRIVATE LIMITED</v>
          </cell>
          <cell r="E4" t="str">
            <v>SHIVNERI CAR RENTALS PVT LTD</v>
          </cell>
          <cell r="F4" t="str">
            <v>Mr. Abhijeet  Sonar</v>
          </cell>
          <cell r="G4" t="str">
            <v>SP G/G : MUM-PUN ONE WAY DROP</v>
          </cell>
          <cell r="H4">
            <v>4000</v>
          </cell>
          <cell r="I4">
            <v>360</v>
          </cell>
          <cell r="J4">
            <v>523.20000000000005</v>
          </cell>
          <cell r="K4">
            <v>4883.2</v>
          </cell>
          <cell r="L4" t="str">
            <v>MH12QW7065</v>
          </cell>
          <cell r="M4" t="str">
            <v>PRADEEP</v>
          </cell>
          <cell r="N4">
            <v>917709853081</v>
          </cell>
          <cell r="O4">
            <v>3998</v>
          </cell>
          <cell r="P4">
            <v>360</v>
          </cell>
          <cell r="Q4">
            <v>108.95</v>
          </cell>
          <cell r="R4">
            <v>108.95</v>
          </cell>
          <cell r="S4">
            <v>0</v>
          </cell>
          <cell r="T4">
            <v>217.9</v>
          </cell>
          <cell r="U4">
            <v>4575.8999999999996</v>
          </cell>
          <cell r="V4" t="str">
            <v>SHPL/23-24/01300</v>
          </cell>
          <cell r="W4">
            <v>45206</v>
          </cell>
        </row>
        <row r="5">
          <cell r="B5" t="str">
            <v>DR/PUN/23-24/56011243</v>
          </cell>
          <cell r="C5" t="str">
            <v>CPUN24/056005432</v>
          </cell>
          <cell r="D5" t="str">
            <v>GENNOVA BIOPHARMACEUTICALS LIMITED</v>
          </cell>
          <cell r="E5" t="str">
            <v>SHIVNERI CAR RENTALS PVT LTD</v>
          </cell>
          <cell r="F5" t="str">
            <v>Dr. Amit Saraf and Ms. Ramya Uchil.</v>
          </cell>
          <cell r="G5" t="str">
            <v>SP G/G : MUM-PUN-MUM/MUM-PUN-NASIK ONE WAY DROP</v>
          </cell>
          <cell r="H5">
            <v>6000</v>
          </cell>
          <cell r="I5">
            <v>360</v>
          </cell>
          <cell r="J5">
            <v>763.2</v>
          </cell>
          <cell r="K5">
            <v>7123.2</v>
          </cell>
          <cell r="L5" t="str">
            <v>MH12SF7065</v>
          </cell>
          <cell r="M5" t="str">
            <v>KEDAR</v>
          </cell>
          <cell r="N5">
            <v>918530117436</v>
          </cell>
          <cell r="O5">
            <v>4990</v>
          </cell>
          <cell r="P5">
            <v>360</v>
          </cell>
          <cell r="Q5">
            <v>133.75</v>
          </cell>
          <cell r="R5">
            <v>133.75</v>
          </cell>
          <cell r="S5">
            <v>0</v>
          </cell>
          <cell r="T5">
            <v>267.5</v>
          </cell>
          <cell r="U5">
            <v>5617.5</v>
          </cell>
          <cell r="V5" t="str">
            <v>SHPL/23-24/01360</v>
          </cell>
          <cell r="W5" t="str">
            <v>13/7/2023</v>
          </cell>
        </row>
        <row r="6">
          <cell r="B6" t="str">
            <v>DR/PUN/23-24/56011575</v>
          </cell>
          <cell r="C6" t="str">
            <v>CPUN24/056005632</v>
          </cell>
          <cell r="D6" t="str">
            <v>MILLIKEN CHEMICAL AND TEXTILE INDIA CO. PVT. LTD.</v>
          </cell>
          <cell r="E6" t="str">
            <v>SHIVNERI CAR RENTALS PVT LTD</v>
          </cell>
          <cell r="F6" t="str">
            <v>Shrikant Nalawade</v>
          </cell>
          <cell r="G6" t="str">
            <v>SP G/G : MUM-PUN SAME DAY RETURN</v>
          </cell>
          <cell r="H6">
            <v>8500</v>
          </cell>
          <cell r="I6">
            <v>720</v>
          </cell>
          <cell r="J6">
            <v>1106.4000000000001</v>
          </cell>
          <cell r="K6">
            <v>10326.4</v>
          </cell>
          <cell r="L6" t="str">
            <v>MH12PQ3456</v>
          </cell>
          <cell r="M6" t="str">
            <v>SANTOSH</v>
          </cell>
          <cell r="N6">
            <v>917507290187</v>
          </cell>
          <cell r="O6">
            <v>8060</v>
          </cell>
          <cell r="P6">
            <v>720</v>
          </cell>
          <cell r="Q6">
            <v>219.5</v>
          </cell>
          <cell r="R6">
            <v>219.5</v>
          </cell>
          <cell r="S6">
            <v>0</v>
          </cell>
          <cell r="T6">
            <v>439</v>
          </cell>
          <cell r="U6">
            <v>9219</v>
          </cell>
          <cell r="V6" t="str">
            <v>SHPL/23-24/1352</v>
          </cell>
          <cell r="W6" t="str">
            <v>13/7/2023</v>
          </cell>
        </row>
        <row r="7">
          <cell r="B7" t="str">
            <v>DR/PUN/23-24/56011511</v>
          </cell>
          <cell r="C7" t="str">
            <v>CPUN24/056005810</v>
          </cell>
          <cell r="D7" t="str">
            <v>CAPGEMINI TECHNOLOGY SERVICES INDIA LIMITED</v>
          </cell>
          <cell r="E7" t="str">
            <v>SHIVNERI CAR RENTALS PVT LTD</v>
          </cell>
          <cell r="F7" t="str">
            <v>Abhishek  Toke</v>
          </cell>
          <cell r="G7" t="str">
            <v>OSTN G/G : 1 Day/300 Kms</v>
          </cell>
          <cell r="H7">
            <v>13400</v>
          </cell>
          <cell r="I7">
            <v>640</v>
          </cell>
          <cell r="J7">
            <v>1684.8</v>
          </cell>
          <cell r="K7">
            <v>15724.8</v>
          </cell>
          <cell r="L7" t="str">
            <v>MH12PQ3465</v>
          </cell>
          <cell r="M7" t="str">
            <v>JEEVAN</v>
          </cell>
          <cell r="N7">
            <v>917757945685</v>
          </cell>
          <cell r="O7">
            <v>12900</v>
          </cell>
          <cell r="P7">
            <v>640</v>
          </cell>
          <cell r="Q7">
            <v>338.5</v>
          </cell>
          <cell r="R7">
            <v>338.5</v>
          </cell>
          <cell r="S7">
            <v>0</v>
          </cell>
          <cell r="T7">
            <v>677</v>
          </cell>
          <cell r="U7">
            <v>14217</v>
          </cell>
          <cell r="V7" t="str">
            <v>SHPL/23-24/01406</v>
          </cell>
          <cell r="W7" t="str">
            <v>19/7/2023</v>
          </cell>
        </row>
        <row r="8">
          <cell r="B8" t="str">
            <v>DR/PUN/23-24/56011515</v>
          </cell>
          <cell r="C8" t="str">
            <v>CIMH24/027000474</v>
          </cell>
          <cell r="D8" t="str">
            <v>MCKINSEY &amp; COMPANY INDIA LLP</v>
          </cell>
          <cell r="E8" t="str">
            <v>SHIVNERI CAR RENTALS PVT LTD</v>
          </cell>
          <cell r="F8" t="str">
            <v>Sourabh Harihar</v>
          </cell>
          <cell r="G8" t="str">
            <v>OSTN G/G : 1 Day/250 Kms</v>
          </cell>
          <cell r="H8">
            <v>12195</v>
          </cell>
          <cell r="I8">
            <v>360</v>
          </cell>
          <cell r="J8">
            <v>1506.6</v>
          </cell>
          <cell r="K8">
            <v>14061.6</v>
          </cell>
          <cell r="L8" t="str">
            <v>MH12QW6156</v>
          </cell>
          <cell r="M8" t="str">
            <v>SHALEM</v>
          </cell>
          <cell r="N8">
            <v>917020265718</v>
          </cell>
          <cell r="O8">
            <v>7780</v>
          </cell>
          <cell r="P8">
            <v>360</v>
          </cell>
          <cell r="Q8">
            <v>203.5</v>
          </cell>
          <cell r="R8">
            <v>203.5</v>
          </cell>
          <cell r="S8">
            <v>0</v>
          </cell>
          <cell r="T8">
            <v>407</v>
          </cell>
          <cell r="U8">
            <v>8547</v>
          </cell>
          <cell r="V8" t="str">
            <v>SHPL/23-24/01362</v>
          </cell>
          <cell r="W8" t="str">
            <v>17/7/2023</v>
          </cell>
        </row>
        <row r="9">
          <cell r="B9" t="str">
            <v>DR/PUN/23-24/56011216</v>
          </cell>
          <cell r="C9" t="str">
            <v>CIMH24/027000585</v>
          </cell>
          <cell r="D9" t="str">
            <v>TIAA GLOBAL BUSINESS SERVICES (INDIA) PRIVATE LIMITED-PUN</v>
          </cell>
          <cell r="E9" t="str">
            <v>SHIVNERI CAR RENTALS PVT LTD</v>
          </cell>
          <cell r="F9" t="str">
            <v>Barkat Mirza &amp; Vikram Kikale.</v>
          </cell>
          <cell r="G9" t="str">
            <v>SP G/G : MUM-PUN/MUM-NASIK ONE WAY DROP</v>
          </cell>
          <cell r="H9">
            <v>10000</v>
          </cell>
          <cell r="I9">
            <v>360</v>
          </cell>
          <cell r="J9">
            <v>1243.2</v>
          </cell>
          <cell r="K9">
            <v>11603.2</v>
          </cell>
          <cell r="L9" t="str">
            <v>MH12SF2565</v>
          </cell>
          <cell r="M9" t="str">
            <v>PRAVIN</v>
          </cell>
          <cell r="N9">
            <v>919970141684</v>
          </cell>
          <cell r="O9">
            <v>4800</v>
          </cell>
          <cell r="P9">
            <v>360</v>
          </cell>
          <cell r="Q9">
            <v>129</v>
          </cell>
          <cell r="R9">
            <v>129</v>
          </cell>
          <cell r="S9">
            <v>0</v>
          </cell>
          <cell r="T9">
            <v>258</v>
          </cell>
          <cell r="U9">
            <v>5418</v>
          </cell>
          <cell r="V9" t="str">
            <v>SHPL/23-24/01363</v>
          </cell>
          <cell r="W9" t="str">
            <v>17/7/2023</v>
          </cell>
        </row>
        <row r="10">
          <cell r="B10" t="str">
            <v>DR/PUN/23-24/56011715</v>
          </cell>
          <cell r="C10" t="str">
            <v>CIMH24/027000585</v>
          </cell>
          <cell r="D10" t="str">
            <v>TIAA GLOBAL BUSINESS SERVICES (INDIA) PRIVATE LIMITED-PUN</v>
          </cell>
          <cell r="E10" t="str">
            <v>SHIVNERI CAR RENTALS PVT LTD</v>
          </cell>
          <cell r="F10" t="str">
            <v>Konark Poddar</v>
          </cell>
          <cell r="G10" t="str">
            <v>OSTN G/G : 1 Day/300 Kms</v>
          </cell>
          <cell r="H10">
            <v>10950</v>
          </cell>
          <cell r="I10">
            <v>480</v>
          </cell>
          <cell r="J10">
            <v>1371.6</v>
          </cell>
          <cell r="K10">
            <v>12801.6</v>
          </cell>
          <cell r="L10" t="str">
            <v>MH12SF5256</v>
          </cell>
          <cell r="M10" t="str">
            <v>RANGARO</v>
          </cell>
          <cell r="N10">
            <v>917028827641</v>
          </cell>
          <cell r="O10">
            <v>6300</v>
          </cell>
          <cell r="P10">
            <v>480</v>
          </cell>
          <cell r="Q10">
            <v>169.5</v>
          </cell>
          <cell r="R10">
            <v>169.5</v>
          </cell>
          <cell r="S10">
            <v>0</v>
          </cell>
          <cell r="T10">
            <v>339</v>
          </cell>
          <cell r="U10">
            <v>7119</v>
          </cell>
          <cell r="V10" t="str">
            <v>SHPL/23-24/01407</v>
          </cell>
          <cell r="W10" t="str">
            <v>19/7/2023</v>
          </cell>
        </row>
        <row r="11">
          <cell r="B11" t="str">
            <v>DR/PUN/23-24/56011714</v>
          </cell>
          <cell r="C11" t="str">
            <v>CIMH24/027000585</v>
          </cell>
          <cell r="D11" t="str">
            <v>TIAA GLOBAL BUSINESS SERVICES (INDIA) PRIVATE LIMITED-PUN</v>
          </cell>
          <cell r="E11" t="str">
            <v>SHIVNERI CAR RENTALS PVT LTD</v>
          </cell>
          <cell r="F11" t="str">
            <v>Mayank Tiwari</v>
          </cell>
          <cell r="G11" t="str">
            <v>OSTN G/G : 1 Day/300 Kms</v>
          </cell>
          <cell r="H11">
            <v>10950</v>
          </cell>
          <cell r="I11">
            <v>480</v>
          </cell>
          <cell r="J11">
            <v>1371.6</v>
          </cell>
          <cell r="K11">
            <v>12801.6</v>
          </cell>
          <cell r="L11" t="str">
            <v>MH12SF2556</v>
          </cell>
          <cell r="M11" t="str">
            <v>SHUBHAM PURE</v>
          </cell>
          <cell r="N11">
            <v>919623148168</v>
          </cell>
          <cell r="O11">
            <v>6300</v>
          </cell>
          <cell r="P11">
            <v>480</v>
          </cell>
          <cell r="Q11">
            <v>169.5</v>
          </cell>
          <cell r="R11">
            <v>169.5</v>
          </cell>
          <cell r="S11">
            <v>0</v>
          </cell>
          <cell r="T11">
            <v>339</v>
          </cell>
          <cell r="U11">
            <v>7119</v>
          </cell>
          <cell r="V11" t="str">
            <v>SHPL/23-24/01403</v>
          </cell>
          <cell r="W11" t="str">
            <v>19/7/2023</v>
          </cell>
        </row>
        <row r="12">
          <cell r="B12" t="str">
            <v>DR/PUN/23-24/56011716</v>
          </cell>
          <cell r="C12" t="str">
            <v>CIMH24/027000585</v>
          </cell>
          <cell r="D12" t="str">
            <v>TIAA GLOBAL BUSINESS SERVICES (INDIA) PRIVATE LIMITED-PUN</v>
          </cell>
          <cell r="E12" t="str">
            <v>SHIVNERI CAR RENTALS PVT LTD</v>
          </cell>
          <cell r="F12" t="str">
            <v>Mahendra Shamdasani</v>
          </cell>
          <cell r="G12" t="str">
            <v>OSTN G/G : 1 Day/300 Kms</v>
          </cell>
          <cell r="H12">
            <v>10950</v>
          </cell>
          <cell r="I12">
            <v>480</v>
          </cell>
          <cell r="J12">
            <v>1371.6</v>
          </cell>
          <cell r="K12">
            <v>12801.6</v>
          </cell>
          <cell r="L12" t="str">
            <v>MH12SF5265</v>
          </cell>
          <cell r="M12" t="str">
            <v>SHIPALKAR</v>
          </cell>
          <cell r="N12">
            <v>919049836979</v>
          </cell>
          <cell r="O12">
            <v>6300</v>
          </cell>
          <cell r="P12">
            <v>480</v>
          </cell>
          <cell r="Q12">
            <v>169.5</v>
          </cell>
          <cell r="R12">
            <v>169.5</v>
          </cell>
          <cell r="S12">
            <v>0</v>
          </cell>
          <cell r="T12">
            <v>339</v>
          </cell>
          <cell r="U12">
            <v>7119</v>
          </cell>
          <cell r="V12" t="str">
            <v>SHPL/23-24/01408</v>
          </cell>
          <cell r="W12" t="str">
            <v>20/7/2023</v>
          </cell>
        </row>
        <row r="13">
          <cell r="B13" t="str">
            <v>DR/PUN/23-24/56011975</v>
          </cell>
          <cell r="C13" t="str">
            <v>CPUN24/056005797</v>
          </cell>
          <cell r="D13" t="str">
            <v>PREMIUM TRANSMISSION LIMITED</v>
          </cell>
          <cell r="E13" t="str">
            <v>SHIVNERI CAR RENTALS PVT LTD</v>
          </cell>
          <cell r="F13" t="str">
            <v>Abhay Singh</v>
          </cell>
          <cell r="G13" t="str">
            <v>SP G/G : MUM-PUN ONE WAY DROP</v>
          </cell>
          <cell r="H13">
            <v>5500</v>
          </cell>
          <cell r="I13">
            <v>360</v>
          </cell>
          <cell r="J13">
            <v>703.2</v>
          </cell>
          <cell r="K13">
            <v>6563.2</v>
          </cell>
          <cell r="L13" t="str">
            <v>MH12QW6156</v>
          </cell>
          <cell r="M13" t="str">
            <v>SHALEM</v>
          </cell>
          <cell r="N13">
            <v>917020265718</v>
          </cell>
          <cell r="O13">
            <v>4800</v>
          </cell>
          <cell r="P13">
            <v>360</v>
          </cell>
          <cell r="Q13">
            <v>129</v>
          </cell>
          <cell r="R13">
            <v>129</v>
          </cell>
          <cell r="S13">
            <v>0</v>
          </cell>
          <cell r="T13">
            <v>258</v>
          </cell>
          <cell r="U13">
            <v>5418</v>
          </cell>
          <cell r="V13" t="str">
            <v>SHPL/23-24/01376</v>
          </cell>
          <cell r="W13" t="str">
            <v>18/7/2023</v>
          </cell>
        </row>
        <row r="14">
          <cell r="B14" t="str">
            <v>DR/PUN/23-24/56012309</v>
          </cell>
          <cell r="C14" t="str">
            <v>CIMH24/027000563</v>
          </cell>
          <cell r="D14" t="str">
            <v>CLASSIC CITI INVESTMENTS PRIVATE LIMITED</v>
          </cell>
          <cell r="E14" t="str">
            <v>SHIVNERI CAR RENTALS PVT LTD</v>
          </cell>
          <cell r="F14" t="str">
            <v>ADA ABES</v>
          </cell>
          <cell r="G14" t="str">
            <v>SP G/G : MUM-PUN ONE WAY DROP</v>
          </cell>
          <cell r="H14">
            <v>8500</v>
          </cell>
          <cell r="I14">
            <v>520</v>
          </cell>
          <cell r="J14">
            <v>1082.4000000000001</v>
          </cell>
          <cell r="K14">
            <v>10102.4</v>
          </cell>
          <cell r="L14" t="str">
            <v>MH12SF2556</v>
          </cell>
          <cell r="M14" t="str">
            <v>SHUBHAM PURE</v>
          </cell>
          <cell r="N14">
            <v>919623148168</v>
          </cell>
          <cell r="O14">
            <v>4990</v>
          </cell>
          <cell r="P14">
            <v>520</v>
          </cell>
          <cell r="Q14">
            <v>137.75</v>
          </cell>
          <cell r="R14">
            <v>137.75</v>
          </cell>
          <cell r="S14">
            <v>0</v>
          </cell>
          <cell r="T14">
            <v>275.5</v>
          </cell>
          <cell r="U14">
            <v>5785.5</v>
          </cell>
          <cell r="V14" t="str">
            <v>SHPL/23-24/01413</v>
          </cell>
          <cell r="W14" t="str">
            <v>20/7/2023</v>
          </cell>
        </row>
        <row r="15">
          <cell r="B15" t="str">
            <v>DR/PUN/23-24/56012218</v>
          </cell>
          <cell r="C15" t="str">
            <v>CIMH24/027000585</v>
          </cell>
          <cell r="D15" t="str">
            <v>TIAA GLOBAL BUSINESS SERVICES (INDIA) PRIVATE LIMITED-PUN</v>
          </cell>
          <cell r="E15" t="str">
            <v>SHIVNERI CAR RENTALS PVT LTD</v>
          </cell>
          <cell r="F15" t="str">
            <v>Roopa Bharvani</v>
          </cell>
          <cell r="G15" t="str">
            <v>SP G/G : MUM-PUN/MUM-NASIK ONE WAY DROP</v>
          </cell>
          <cell r="H15">
            <v>10000</v>
          </cell>
          <cell r="I15">
            <v>720</v>
          </cell>
          <cell r="J15">
            <v>1286.4000000000001</v>
          </cell>
          <cell r="K15">
            <v>12006.4</v>
          </cell>
          <cell r="L15" t="str">
            <v>MH12QW9765</v>
          </cell>
          <cell r="M15" t="str">
            <v>SHUBHAM</v>
          </cell>
          <cell r="N15">
            <v>919890100291</v>
          </cell>
          <cell r="O15">
            <v>4800</v>
          </cell>
          <cell r="P15">
            <v>360</v>
          </cell>
          <cell r="Q15">
            <v>129</v>
          </cell>
          <cell r="R15">
            <v>129</v>
          </cell>
          <cell r="S15">
            <v>0</v>
          </cell>
          <cell r="T15">
            <v>258</v>
          </cell>
          <cell r="U15">
            <v>5418</v>
          </cell>
          <cell r="V15" t="str">
            <v>SHPL/23-24/01449</v>
          </cell>
          <cell r="W15" t="str">
            <v>21/7/2023</v>
          </cell>
        </row>
        <row r="16">
          <cell r="B16" t="str">
            <v>DR/PUN/23-24/56010789</v>
          </cell>
          <cell r="C16" t="str">
            <v>CIMH24/027000555</v>
          </cell>
          <cell r="D16" t="str">
            <v>HILTI TECHNOLOGY SOLUTIONS INDIA PRIVATE LIMITED</v>
          </cell>
          <cell r="E16" t="str">
            <v>SHIVNERI CAR RENTALS PVT LTD</v>
          </cell>
          <cell r="F16" t="str">
            <v>Girish Patil</v>
          </cell>
          <cell r="G16" t="str">
            <v>SP G/G : MUM-PUN ONE WAY DROP</v>
          </cell>
          <cell r="H16">
            <v>8200</v>
          </cell>
          <cell r="I16">
            <v>610</v>
          </cell>
          <cell r="J16">
            <v>1057.2</v>
          </cell>
          <cell r="K16">
            <v>9867.2000000000007</v>
          </cell>
          <cell r="L16" t="str">
            <v>MH12QW9765</v>
          </cell>
          <cell r="M16" t="str">
            <v>SHUBHAM</v>
          </cell>
          <cell r="N16">
            <v>919890100291</v>
          </cell>
          <cell r="O16">
            <v>5230</v>
          </cell>
          <cell r="P16">
            <v>610</v>
          </cell>
          <cell r="Q16">
            <v>146</v>
          </cell>
          <cell r="R16">
            <v>146</v>
          </cell>
          <cell r="S16">
            <v>0</v>
          </cell>
          <cell r="T16">
            <v>292</v>
          </cell>
          <cell r="U16">
            <v>6132</v>
          </cell>
          <cell r="V16" t="str">
            <v>SHPL/23-24/01484</v>
          </cell>
          <cell r="W16" t="str">
            <v>22/7/2023</v>
          </cell>
        </row>
        <row r="17">
          <cell r="B17" t="str">
            <v>DR/PUN/23-24/56008188</v>
          </cell>
          <cell r="C17" t="str">
            <v>CPUN24/056006252</v>
          </cell>
          <cell r="D17" t="str">
            <v>JOHN DEERE INDIA PRIVATE LIMITED</v>
          </cell>
          <cell r="E17" t="str">
            <v>SHIVNERI CAR RENTALS PVT LTD</v>
          </cell>
          <cell r="F17" t="str">
            <v>AJAY SUDHAKAR NAIK</v>
          </cell>
          <cell r="G17" t="str">
            <v>SP P/P : 6HRS/180KMS</v>
          </cell>
          <cell r="H17">
            <v>7950</v>
          </cell>
          <cell r="I17">
            <v>360</v>
          </cell>
          <cell r="J17">
            <v>997.2</v>
          </cell>
          <cell r="K17">
            <v>9307.2000000000007</v>
          </cell>
          <cell r="L17" t="str">
            <v>MH12SF3765</v>
          </cell>
          <cell r="M17" t="str">
            <v>SANJAY</v>
          </cell>
          <cell r="N17">
            <v>917875003017</v>
          </cell>
          <cell r="O17">
            <v>5760</v>
          </cell>
          <cell r="P17">
            <v>360</v>
          </cell>
          <cell r="Q17">
            <v>153</v>
          </cell>
          <cell r="R17">
            <v>153</v>
          </cell>
          <cell r="S17">
            <v>0</v>
          </cell>
          <cell r="T17">
            <v>306</v>
          </cell>
          <cell r="U17">
            <v>6426</v>
          </cell>
          <cell r="V17" t="str">
            <v>SHPL/23-24/01519</v>
          </cell>
          <cell r="W17" t="str">
            <v>25/7/2023</v>
          </cell>
        </row>
        <row r="18">
          <cell r="B18" t="str">
            <v>DR/PUN/23-24/56012875</v>
          </cell>
          <cell r="C18" t="str">
            <v>CIMH24/027000585</v>
          </cell>
          <cell r="D18" t="str">
            <v>TIAA GLOBAL BUSINESS SERVICES (INDIA) PRIVATE LIMITED-PUN</v>
          </cell>
          <cell r="E18" t="str">
            <v>SHIVNERI CAR RENTALS PVT LTD</v>
          </cell>
          <cell r="F18" t="str">
            <v>Rudra Mitra  Hemant Samdani  Nitin Gupta</v>
          </cell>
          <cell r="G18" t="str">
            <v>SP G/G : MUM-PUN/MUM-NASIK ONE WAY DROP</v>
          </cell>
          <cell r="H18">
            <v>10000</v>
          </cell>
          <cell r="I18">
            <v>360</v>
          </cell>
          <cell r="J18">
            <v>1243.2</v>
          </cell>
          <cell r="K18">
            <v>11603.2</v>
          </cell>
          <cell r="L18" t="str">
            <v>MH12SF3765</v>
          </cell>
          <cell r="M18" t="str">
            <v>SANJAY</v>
          </cell>
          <cell r="N18">
            <v>917875003017</v>
          </cell>
          <cell r="O18">
            <v>5660</v>
          </cell>
          <cell r="P18">
            <v>360</v>
          </cell>
          <cell r="Q18">
            <v>150.5</v>
          </cell>
          <cell r="R18">
            <v>150.5</v>
          </cell>
          <cell r="S18">
            <v>0</v>
          </cell>
          <cell r="T18">
            <v>301</v>
          </cell>
          <cell r="U18">
            <v>6321</v>
          </cell>
          <cell r="V18" t="str">
            <v>SHPL/23-24/01575</v>
          </cell>
          <cell r="W18" t="str">
            <v>27/7/2023</v>
          </cell>
        </row>
        <row r="19">
          <cell r="B19" t="str">
            <v>DR/PUN/23-24/56012869</v>
          </cell>
          <cell r="C19" t="str">
            <v>CIMH24/027000585</v>
          </cell>
          <cell r="D19" t="str">
            <v>TIAA GLOBAL BUSINESS SERVICES (INDIA) PRIVATE LIMITED-PUN</v>
          </cell>
          <cell r="E19" t="str">
            <v>SHIVNERI CAR RENTALS PVT LTD</v>
          </cell>
          <cell r="F19" t="str">
            <v>Shivesh Gupta</v>
          </cell>
          <cell r="G19" t="str">
            <v>SP G/G : MUM-PUN/MUM-NASIK ONE WAY DROP</v>
          </cell>
          <cell r="H19">
            <v>10000</v>
          </cell>
          <cell r="I19">
            <v>360</v>
          </cell>
          <cell r="J19">
            <v>1243.2</v>
          </cell>
          <cell r="K19">
            <v>11603.2</v>
          </cell>
          <cell r="L19" t="str">
            <v>MH12SF3756</v>
          </cell>
          <cell r="M19" t="str">
            <v>RAVINDRA</v>
          </cell>
          <cell r="N19">
            <v>918446248291</v>
          </cell>
          <cell r="O19">
            <v>4800</v>
          </cell>
          <cell r="P19">
            <v>360</v>
          </cell>
          <cell r="Q19">
            <v>129</v>
          </cell>
          <cell r="R19">
            <v>129</v>
          </cell>
          <cell r="S19">
            <v>0</v>
          </cell>
          <cell r="T19">
            <v>258</v>
          </cell>
          <cell r="U19">
            <v>5418</v>
          </cell>
          <cell r="V19" t="str">
            <v>SHPL/23-24/01581</v>
          </cell>
          <cell r="W19" t="str">
            <v>27/7/2023</v>
          </cell>
        </row>
        <row r="20">
          <cell r="B20" t="str">
            <v>DR/PUN/23-24/56013173</v>
          </cell>
          <cell r="C20" t="str">
            <v>CPUN24/056006543</v>
          </cell>
          <cell r="D20" t="str">
            <v>FCM TRAVEL SOLUTIONS (INDIA) PRIVATE LIMITED</v>
          </cell>
          <cell r="E20" t="str">
            <v>SHIVNERI CAR RENTALS PVT LTD</v>
          </cell>
          <cell r="F20" t="str">
            <v>Mr Sakalesh Tigadi</v>
          </cell>
          <cell r="G20" t="str">
            <v>OSTN G/G : 1 Day/250 Kms</v>
          </cell>
          <cell r="H20">
            <v>27240</v>
          </cell>
          <cell r="I20">
            <v>950</v>
          </cell>
          <cell r="J20">
            <v>3382.8</v>
          </cell>
          <cell r="K20">
            <v>31572.799999999999</v>
          </cell>
          <cell r="L20" t="str">
            <v>MH12QW9756</v>
          </cell>
          <cell r="M20" t="str">
            <v>SUKHDEV</v>
          </cell>
          <cell r="N20">
            <v>917058047254</v>
          </cell>
          <cell r="O20">
            <v>19500</v>
          </cell>
          <cell r="P20">
            <v>950</v>
          </cell>
          <cell r="Q20">
            <v>511.25</v>
          </cell>
          <cell r="R20">
            <v>511.25</v>
          </cell>
          <cell r="S20">
            <v>0</v>
          </cell>
          <cell r="T20">
            <v>1022.5</v>
          </cell>
          <cell r="U20">
            <v>21472.5</v>
          </cell>
          <cell r="V20" t="str">
            <v>SHPL/23-24/01637</v>
          </cell>
          <cell r="W20" t="str">
            <v>31/7/2023</v>
          </cell>
        </row>
        <row r="21">
          <cell r="B21" t="str">
            <v>DR/PUN/23-24/56013566</v>
          </cell>
          <cell r="C21" t="str">
            <v>CPUN24/056006542</v>
          </cell>
          <cell r="D21" t="str">
            <v>OMRON AUTOMATION PVT LTD</v>
          </cell>
          <cell r="E21" t="str">
            <v>SHIVNERI CAR RENTALS PVT LTD</v>
          </cell>
          <cell r="F21" t="str">
            <v>Shashank Mehta</v>
          </cell>
          <cell r="G21" t="str">
            <v>OSTN G/G : 1 Day/300 Kms</v>
          </cell>
          <cell r="H21">
            <v>23050</v>
          </cell>
          <cell r="I21">
            <v>1395</v>
          </cell>
          <cell r="J21">
            <v>2933.4</v>
          </cell>
          <cell r="K21">
            <v>27378.400000000001</v>
          </cell>
          <cell r="L21" t="str">
            <v>MH12SF4656</v>
          </cell>
          <cell r="M21" t="str">
            <v>AKSHAY</v>
          </cell>
          <cell r="N21">
            <v>917028818068</v>
          </cell>
          <cell r="O21">
            <v>14100</v>
          </cell>
          <cell r="P21">
            <v>1395</v>
          </cell>
          <cell r="Q21">
            <v>387.38</v>
          </cell>
          <cell r="R21">
            <v>387.38</v>
          </cell>
          <cell r="S21">
            <v>0</v>
          </cell>
          <cell r="T21">
            <v>774.76</v>
          </cell>
          <cell r="U21">
            <v>16269.76</v>
          </cell>
          <cell r="V21" t="str">
            <v>SHPL/23-24/01636</v>
          </cell>
          <cell r="W21" t="str">
            <v>31/7/2023</v>
          </cell>
        </row>
        <row r="22">
          <cell r="B22" t="str">
            <v>DR/PUN/23-24/56013456</v>
          </cell>
          <cell r="C22" t="str">
            <v>CPUN24/056006211</v>
          </cell>
          <cell r="D22" t="str">
            <v>NIHILENT LIMITED</v>
          </cell>
          <cell r="E22" t="str">
            <v>SHIVNERI CAR RENTALS PVT LTD</v>
          </cell>
          <cell r="F22" t="str">
            <v>Ms. Shobha Agarwal</v>
          </cell>
          <cell r="G22" t="str">
            <v>SP P/P : 5HR/180KMS</v>
          </cell>
          <cell r="H22">
            <v>7500</v>
          </cell>
          <cell r="I22">
            <v>445</v>
          </cell>
          <cell r="J22">
            <v>953.4</v>
          </cell>
          <cell r="K22">
            <v>8898.4</v>
          </cell>
          <cell r="L22" t="str">
            <v>MH12SF7065</v>
          </cell>
          <cell r="M22" t="str">
            <v>KEDAR</v>
          </cell>
          <cell r="N22">
            <v>918530117436</v>
          </cell>
          <cell r="O22">
            <v>5360</v>
          </cell>
          <cell r="P22">
            <v>445</v>
          </cell>
          <cell r="Q22">
            <v>145.12</v>
          </cell>
          <cell r="R22">
            <v>145.12</v>
          </cell>
          <cell r="S22">
            <v>0</v>
          </cell>
          <cell r="T22">
            <v>290.24</v>
          </cell>
          <cell r="U22">
            <v>6095.24</v>
          </cell>
          <cell r="V22" t="str">
            <v>SHPL/23-24/01597</v>
          </cell>
          <cell r="W22" t="str">
            <v>28/7/2023</v>
          </cell>
        </row>
        <row r="23">
          <cell r="B23" t="str">
            <v>DR/PUN/23-24/56013118</v>
          </cell>
          <cell r="C23" t="str">
            <v>CPUN24/056006615</v>
          </cell>
          <cell r="D23" t="str">
            <v>FCM TRAVEL SOLUTIONS (INDIA) PRIVATE LIMITED</v>
          </cell>
          <cell r="E23" t="str">
            <v>SHIVNERI CAR RENTALS PVT LTD</v>
          </cell>
          <cell r="F23" t="str">
            <v>Mr M Muthukrishnan</v>
          </cell>
          <cell r="G23" t="str">
            <v>G/G : 8/80</v>
          </cell>
          <cell r="H23">
            <v>4778</v>
          </cell>
          <cell r="I23">
            <v>100</v>
          </cell>
          <cell r="J23">
            <v>585.36</v>
          </cell>
          <cell r="K23">
            <v>5463.36</v>
          </cell>
          <cell r="L23" t="str">
            <v>MH12QG4756</v>
          </cell>
          <cell r="M23" t="str">
            <v>SANDEEP</v>
          </cell>
          <cell r="N23">
            <v>918600409818</v>
          </cell>
          <cell r="O23">
            <v>3644</v>
          </cell>
          <cell r="P23">
            <v>100</v>
          </cell>
          <cell r="Q23">
            <v>93.6</v>
          </cell>
          <cell r="R23">
            <v>93.6</v>
          </cell>
          <cell r="S23">
            <v>0</v>
          </cell>
          <cell r="T23">
            <v>187.2</v>
          </cell>
          <cell r="U23">
            <v>3931.2</v>
          </cell>
          <cell r="V23" t="str">
            <v>SHPL/23-24/01664</v>
          </cell>
          <cell r="W23" t="str">
            <v>31/7/2023</v>
          </cell>
        </row>
        <row r="24">
          <cell r="B24" t="str">
            <v>DR/PUN/23-24/56010289</v>
          </cell>
          <cell r="C24" t="str">
            <v>CPUN24/056006289</v>
          </cell>
          <cell r="D24" t="str">
            <v>JOHN DEERE INDIA PRIVATE LIMITED</v>
          </cell>
          <cell r="E24" t="str">
            <v>SHIVNERI CAR RENTALS PVT LTD</v>
          </cell>
          <cell r="F24" t="str">
            <v>SANDIP RANJAN</v>
          </cell>
          <cell r="G24" t="str">
            <v>SP P/P : 6HRS/180KMS</v>
          </cell>
          <cell r="H24">
            <v>5950</v>
          </cell>
          <cell r="I24">
            <v>720</v>
          </cell>
          <cell r="J24">
            <v>800.4</v>
          </cell>
          <cell r="K24">
            <v>7470.4</v>
          </cell>
          <cell r="L24" t="str">
            <v>MH12QW7065</v>
          </cell>
          <cell r="M24" t="str">
            <v>SANTOSH</v>
          </cell>
          <cell r="N24">
            <v>919960867186</v>
          </cell>
          <cell r="O24">
            <v>3550</v>
          </cell>
          <cell r="P24">
            <v>720</v>
          </cell>
          <cell r="Q24">
            <v>106.75</v>
          </cell>
          <cell r="R24">
            <v>106.75</v>
          </cell>
          <cell r="S24">
            <v>0</v>
          </cell>
          <cell r="T24">
            <v>213.5</v>
          </cell>
          <cell r="U24">
            <v>4483.5</v>
          </cell>
          <cell r="V24" t="str">
            <v>SHPL/23-24/01591</v>
          </cell>
          <cell r="W24" t="str">
            <v>28/7/2023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topLeftCell="Q1" workbookViewId="0">
      <selection activeCell="U1" sqref="U1"/>
    </sheetView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customWidth="1"/>
    <col min="4" max="5" width="34.28515625" customWidth="1"/>
    <col min="6" max="6" width="28.5703125" customWidth="1"/>
    <col min="7" max="7" width="24.7109375" customWidth="1"/>
    <col min="8" max="13" width="19" customWidth="1"/>
    <col min="14" max="14" width="22.85546875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8847</v>
      </c>
      <c r="I2" s="6">
        <v>610</v>
      </c>
      <c r="J2" s="6">
        <v>1134.8399999999999</v>
      </c>
      <c r="K2" s="6">
        <v>10591.84</v>
      </c>
      <c r="L2" s="2" t="s">
        <v>29</v>
      </c>
      <c r="M2" s="2" t="s">
        <v>30</v>
      </c>
      <c r="N2" s="7">
        <v>918530117436</v>
      </c>
      <c r="O2" s="6">
        <f>VLOOKUP(B2:B26,[1]Sheet1!$B$2:$O$24,14,0)</f>
        <v>5465</v>
      </c>
      <c r="P2" s="6">
        <f>VLOOKUP(B2:B26,[1]Sheet1!$B$2:$P$24,15,0)</f>
        <v>610</v>
      </c>
      <c r="Q2" s="6">
        <f>VLOOKUP(B2:B26,[1]Sheet1!$B$2:$Q$24,16,0)</f>
        <v>151.88</v>
      </c>
      <c r="R2" s="6">
        <f>Q2</f>
        <v>151.88</v>
      </c>
      <c r="S2" s="6">
        <v>0</v>
      </c>
      <c r="T2" s="6">
        <f>Q2+R2</f>
        <v>303.76</v>
      </c>
      <c r="U2" s="6">
        <f>O2+P2+T2</f>
        <v>6378.76</v>
      </c>
      <c r="V2" s="2" t="str">
        <f>VLOOKUP(B2:B26,[1]Sheet1!$B$2:$V$24,21,0)</f>
        <v>SHPL/23-24/01192</v>
      </c>
      <c r="W2" s="3" t="str">
        <f>VLOOKUP(B2:B26,[1]Sheet1!$B$2:$W$24,22,0)</f>
        <v>29/7/2023</v>
      </c>
    </row>
    <row r="3" spans="1:23" x14ac:dyDescent="0.25">
      <c r="A3" s="8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35</v>
      </c>
      <c r="H3" s="9">
        <v>10000</v>
      </c>
      <c r="I3" s="9">
        <v>360</v>
      </c>
      <c r="J3" s="9">
        <v>1243.2</v>
      </c>
      <c r="K3" s="9">
        <v>11603.2</v>
      </c>
      <c r="L3" s="4" t="s">
        <v>36</v>
      </c>
      <c r="M3" s="4" t="s">
        <v>37</v>
      </c>
      <c r="N3" s="10">
        <v>917875003017</v>
      </c>
      <c r="O3" s="6">
        <f>VLOOKUP(B3:B27,[1]Sheet1!$B$2:$O$24,14,0)</f>
        <v>4800</v>
      </c>
      <c r="P3" s="6">
        <f>VLOOKUP(B3:B27,[1]Sheet1!$B$2:$P$24,15,0)</f>
        <v>360</v>
      </c>
      <c r="Q3" s="6">
        <f>VLOOKUP(B3:B27,[1]Sheet1!$B$2:$Q$24,16,0)</f>
        <v>129</v>
      </c>
      <c r="R3" s="6">
        <f t="shared" ref="R3:R26" si="0">Q3</f>
        <v>129</v>
      </c>
      <c r="S3" s="6">
        <v>0</v>
      </c>
      <c r="T3" s="6">
        <f t="shared" ref="T3:T26" si="1">Q3+R3</f>
        <v>258</v>
      </c>
      <c r="U3" s="6">
        <f t="shared" ref="U3:U26" si="2">O3+P3+T3</f>
        <v>5418</v>
      </c>
      <c r="V3" s="2" t="str">
        <f>VLOOKUP(B3:B27,[1]Sheet1!$B$2:$V$24,21,0)</f>
        <v>SHPL/23-24/01285</v>
      </c>
      <c r="W3" s="3">
        <f>VLOOKUP(B3:B27,[1]Sheet1!$B$2:$W$24,22,0)</f>
        <v>45145</v>
      </c>
    </row>
    <row r="4" spans="1:23" x14ac:dyDescent="0.25">
      <c r="A4" s="5">
        <v>3</v>
      </c>
      <c r="B4" s="2" t="s">
        <v>38</v>
      </c>
      <c r="C4" s="2" t="s">
        <v>39</v>
      </c>
      <c r="D4" s="2" t="s">
        <v>40</v>
      </c>
      <c r="E4" s="2" t="s">
        <v>26</v>
      </c>
      <c r="F4" s="2" t="s">
        <v>41</v>
      </c>
      <c r="G4" s="2" t="s">
        <v>42</v>
      </c>
      <c r="H4" s="6">
        <v>4000</v>
      </c>
      <c r="I4" s="6">
        <v>360</v>
      </c>
      <c r="J4" s="6">
        <v>523.20000000000005</v>
      </c>
      <c r="K4" s="6">
        <v>4883.2</v>
      </c>
      <c r="L4" s="2" t="s">
        <v>43</v>
      </c>
      <c r="M4" s="2" t="s">
        <v>44</v>
      </c>
      <c r="N4" s="7">
        <v>917709853081</v>
      </c>
      <c r="O4" s="6">
        <f>VLOOKUP(B4:B28,[1]Sheet1!$B$2:$O$24,14,0)</f>
        <v>3998</v>
      </c>
      <c r="P4" s="6">
        <f>VLOOKUP(B4:B28,[1]Sheet1!$B$2:$P$24,15,0)</f>
        <v>360</v>
      </c>
      <c r="Q4" s="6">
        <f>VLOOKUP(B4:B28,[1]Sheet1!$B$2:$Q$24,16,0)</f>
        <v>108.95</v>
      </c>
      <c r="R4" s="6">
        <f t="shared" si="0"/>
        <v>108.95</v>
      </c>
      <c r="S4" s="6">
        <v>0</v>
      </c>
      <c r="T4" s="6">
        <f t="shared" si="1"/>
        <v>217.9</v>
      </c>
      <c r="U4" s="6">
        <f t="shared" si="2"/>
        <v>4575.8999999999996</v>
      </c>
      <c r="V4" s="2" t="str">
        <f>VLOOKUP(B4:B28,[1]Sheet1!$B$2:$V$24,21,0)</f>
        <v>SHPL/23-24/01300</v>
      </c>
      <c r="W4" s="3">
        <f>VLOOKUP(B4:B28,[1]Sheet1!$B$2:$W$24,22,0)</f>
        <v>45206</v>
      </c>
    </row>
    <row r="5" spans="1:23" x14ac:dyDescent="0.25">
      <c r="A5" s="8">
        <v>4</v>
      </c>
      <c r="B5" s="4" t="s">
        <v>45</v>
      </c>
      <c r="C5" s="4" t="s">
        <v>46</v>
      </c>
      <c r="D5" s="4" t="s">
        <v>47</v>
      </c>
      <c r="E5" s="4" t="s">
        <v>26</v>
      </c>
      <c r="F5" s="4" t="s">
        <v>48</v>
      </c>
      <c r="G5" s="4" t="s">
        <v>49</v>
      </c>
      <c r="H5" s="9">
        <v>6000</v>
      </c>
      <c r="I5" s="9">
        <v>360</v>
      </c>
      <c r="J5" s="9">
        <v>763.2</v>
      </c>
      <c r="K5" s="9">
        <v>7123.2</v>
      </c>
      <c r="L5" s="4" t="s">
        <v>29</v>
      </c>
      <c r="M5" s="4" t="s">
        <v>30</v>
      </c>
      <c r="N5" s="10">
        <v>918530117436</v>
      </c>
      <c r="O5" s="6">
        <f>VLOOKUP(B5:B29,[1]Sheet1!$B$2:$O$24,14,0)</f>
        <v>4990</v>
      </c>
      <c r="P5" s="6">
        <f>VLOOKUP(B5:B29,[1]Sheet1!$B$2:$P$24,15,0)</f>
        <v>360</v>
      </c>
      <c r="Q5" s="6">
        <f>VLOOKUP(B5:B29,[1]Sheet1!$B$2:$Q$24,16,0)</f>
        <v>133.75</v>
      </c>
      <c r="R5" s="6">
        <f t="shared" si="0"/>
        <v>133.75</v>
      </c>
      <c r="S5" s="6">
        <v>0</v>
      </c>
      <c r="T5" s="6">
        <f t="shared" si="1"/>
        <v>267.5</v>
      </c>
      <c r="U5" s="6">
        <f t="shared" si="2"/>
        <v>5617.5</v>
      </c>
      <c r="V5" s="2" t="str">
        <f>VLOOKUP(B5:B29,[1]Sheet1!$B$2:$V$24,21,0)</f>
        <v>SHPL/23-24/01360</v>
      </c>
      <c r="W5" s="3" t="str">
        <f>VLOOKUP(B5:B29,[1]Sheet1!$B$2:$W$24,22,0)</f>
        <v>13/7/2023</v>
      </c>
    </row>
    <row r="6" spans="1:23" x14ac:dyDescent="0.25">
      <c r="A6" s="5">
        <v>5</v>
      </c>
      <c r="B6" s="2" t="s">
        <v>50</v>
      </c>
      <c r="C6" s="2" t="s">
        <v>51</v>
      </c>
      <c r="D6" s="2" t="s">
        <v>52</v>
      </c>
      <c r="E6" s="2" t="s">
        <v>26</v>
      </c>
      <c r="F6" s="2" t="s">
        <v>53</v>
      </c>
      <c r="G6" s="2" t="s">
        <v>54</v>
      </c>
      <c r="H6" s="6">
        <v>8500</v>
      </c>
      <c r="I6" s="6">
        <v>720</v>
      </c>
      <c r="J6" s="6">
        <v>1106.4000000000001</v>
      </c>
      <c r="K6" s="6">
        <v>10326.4</v>
      </c>
      <c r="L6" s="2" t="s">
        <v>55</v>
      </c>
      <c r="M6" s="2" t="s">
        <v>56</v>
      </c>
      <c r="N6" s="7">
        <v>917507290187</v>
      </c>
      <c r="O6" s="6">
        <f>VLOOKUP(B6:B30,[1]Sheet1!$B$2:$O$24,14,0)</f>
        <v>8060</v>
      </c>
      <c r="P6" s="6">
        <f>VLOOKUP(B6:B30,[1]Sheet1!$B$2:$P$24,15,0)</f>
        <v>720</v>
      </c>
      <c r="Q6" s="6">
        <f>VLOOKUP(B6:B30,[1]Sheet1!$B$2:$Q$24,16,0)</f>
        <v>219.5</v>
      </c>
      <c r="R6" s="6">
        <f t="shared" si="0"/>
        <v>219.5</v>
      </c>
      <c r="S6" s="6">
        <v>0</v>
      </c>
      <c r="T6" s="6">
        <f t="shared" si="1"/>
        <v>439</v>
      </c>
      <c r="U6" s="6">
        <f t="shared" si="2"/>
        <v>9219</v>
      </c>
      <c r="V6" s="2" t="str">
        <f>VLOOKUP(B6:B30,[1]Sheet1!$B$2:$V$24,21,0)</f>
        <v>SHPL/23-24/1352</v>
      </c>
      <c r="W6" s="3" t="str">
        <f>VLOOKUP(B6:B30,[1]Sheet1!$B$2:$W$24,22,0)</f>
        <v>13/7/2023</v>
      </c>
    </row>
    <row r="7" spans="1:23" x14ac:dyDescent="0.25">
      <c r="A7" s="8">
        <v>6</v>
      </c>
      <c r="B7" s="4" t="s">
        <v>57</v>
      </c>
      <c r="C7" s="4" t="s">
        <v>58</v>
      </c>
      <c r="D7" s="4" t="s">
        <v>59</v>
      </c>
      <c r="E7" s="4" t="s">
        <v>26</v>
      </c>
      <c r="F7" s="4" t="s">
        <v>60</v>
      </c>
      <c r="G7" s="4" t="s">
        <v>61</v>
      </c>
      <c r="H7" s="9">
        <v>13400</v>
      </c>
      <c r="I7" s="9">
        <v>640</v>
      </c>
      <c r="J7" s="9">
        <v>1684.8</v>
      </c>
      <c r="K7" s="9">
        <v>15724.8</v>
      </c>
      <c r="L7" s="4" t="s">
        <v>62</v>
      </c>
      <c r="M7" s="4" t="s">
        <v>63</v>
      </c>
      <c r="N7" s="10">
        <v>917757945685</v>
      </c>
      <c r="O7" s="6">
        <f>VLOOKUP(B7:B31,[1]Sheet1!$B$2:$O$24,14,0)</f>
        <v>12900</v>
      </c>
      <c r="P7" s="6">
        <f>VLOOKUP(B7:B31,[1]Sheet1!$B$2:$P$24,15,0)</f>
        <v>640</v>
      </c>
      <c r="Q7" s="6">
        <f>VLOOKUP(B7:B31,[1]Sheet1!$B$2:$Q$24,16,0)</f>
        <v>338.5</v>
      </c>
      <c r="R7" s="6">
        <f t="shared" si="0"/>
        <v>338.5</v>
      </c>
      <c r="S7" s="6">
        <v>0</v>
      </c>
      <c r="T7" s="6">
        <f t="shared" si="1"/>
        <v>677</v>
      </c>
      <c r="U7" s="6">
        <f t="shared" si="2"/>
        <v>14217</v>
      </c>
      <c r="V7" s="2" t="str">
        <f>VLOOKUP(B7:B31,[1]Sheet1!$B$2:$V$24,21,0)</f>
        <v>SHPL/23-24/01406</v>
      </c>
      <c r="W7" s="3" t="str">
        <f>VLOOKUP(B7:B31,[1]Sheet1!$B$2:$W$24,22,0)</f>
        <v>19/7/2023</v>
      </c>
    </row>
    <row r="8" spans="1:23" x14ac:dyDescent="0.25">
      <c r="A8" s="5">
        <v>7</v>
      </c>
      <c r="B8" s="2" t="s">
        <v>64</v>
      </c>
      <c r="C8" s="2" t="s">
        <v>65</v>
      </c>
      <c r="D8" s="2" t="s">
        <v>59</v>
      </c>
      <c r="E8" s="2" t="s">
        <v>26</v>
      </c>
      <c r="F8" s="2" t="s">
        <v>66</v>
      </c>
      <c r="G8" s="2" t="s">
        <v>42</v>
      </c>
      <c r="H8" s="6">
        <v>3450</v>
      </c>
      <c r="I8" s="6">
        <v>407</v>
      </c>
      <c r="J8" s="6">
        <v>462.84</v>
      </c>
      <c r="K8" s="6">
        <v>4319.84</v>
      </c>
      <c r="L8" s="2" t="s">
        <v>67</v>
      </c>
      <c r="M8" s="2" t="s">
        <v>68</v>
      </c>
      <c r="N8" s="7">
        <v>917559182779</v>
      </c>
      <c r="O8" s="6">
        <v>2900</v>
      </c>
      <c r="P8" s="6">
        <v>407</v>
      </c>
      <c r="Q8" s="6">
        <v>82.68</v>
      </c>
      <c r="R8" s="6">
        <f t="shared" si="0"/>
        <v>82.68</v>
      </c>
      <c r="S8" s="6">
        <v>0</v>
      </c>
      <c r="T8" s="6">
        <f t="shared" si="1"/>
        <v>165.36</v>
      </c>
      <c r="U8" s="6">
        <f t="shared" si="2"/>
        <v>3472.36</v>
      </c>
      <c r="V8" s="2" t="s">
        <v>148</v>
      </c>
      <c r="W8" s="3" t="s">
        <v>149</v>
      </c>
    </row>
    <row r="9" spans="1:23" x14ac:dyDescent="0.25">
      <c r="A9" s="8">
        <v>8</v>
      </c>
      <c r="B9" s="4" t="s">
        <v>69</v>
      </c>
      <c r="C9" s="4" t="s">
        <v>70</v>
      </c>
      <c r="D9" s="4" t="s">
        <v>25</v>
      </c>
      <c r="E9" s="4" t="s">
        <v>26</v>
      </c>
      <c r="F9" s="4" t="s">
        <v>71</v>
      </c>
      <c r="G9" s="4" t="s">
        <v>28</v>
      </c>
      <c r="H9" s="9">
        <v>12195</v>
      </c>
      <c r="I9" s="9">
        <v>360</v>
      </c>
      <c r="J9" s="9">
        <v>1506.6</v>
      </c>
      <c r="K9" s="9">
        <v>14061.6</v>
      </c>
      <c r="L9" s="4" t="s">
        <v>72</v>
      </c>
      <c r="M9" s="4" t="s">
        <v>73</v>
      </c>
      <c r="N9" s="10">
        <v>917020265718</v>
      </c>
      <c r="O9" s="6">
        <f>VLOOKUP(B9:B33,[1]Sheet1!$B$2:$O$24,14,0)</f>
        <v>7780</v>
      </c>
      <c r="P9" s="6">
        <f>VLOOKUP(B9:B33,[1]Sheet1!$B$2:$P$24,15,0)</f>
        <v>360</v>
      </c>
      <c r="Q9" s="6">
        <f>VLOOKUP(B9:B33,[1]Sheet1!$B$2:$Q$24,16,0)</f>
        <v>203.5</v>
      </c>
      <c r="R9" s="6">
        <f t="shared" si="0"/>
        <v>203.5</v>
      </c>
      <c r="S9" s="6">
        <v>0</v>
      </c>
      <c r="T9" s="6">
        <f t="shared" si="1"/>
        <v>407</v>
      </c>
      <c r="U9" s="6">
        <f t="shared" si="2"/>
        <v>8547</v>
      </c>
      <c r="V9" s="2" t="str">
        <f>VLOOKUP(B9:B33,[1]Sheet1!$B$2:$V$24,21,0)</f>
        <v>SHPL/23-24/01362</v>
      </c>
      <c r="W9" s="3" t="str">
        <f>VLOOKUP(B9:B33,[1]Sheet1!$B$2:$W$24,22,0)</f>
        <v>17/7/2023</v>
      </c>
    </row>
    <row r="10" spans="1:23" x14ac:dyDescent="0.25">
      <c r="A10" s="5">
        <v>9</v>
      </c>
      <c r="B10" s="2" t="s">
        <v>74</v>
      </c>
      <c r="C10" s="2" t="s">
        <v>32</v>
      </c>
      <c r="D10" s="2" t="s">
        <v>33</v>
      </c>
      <c r="E10" s="2" t="s">
        <v>26</v>
      </c>
      <c r="F10" s="2" t="s">
        <v>75</v>
      </c>
      <c r="G10" s="2" t="s">
        <v>35</v>
      </c>
      <c r="H10" s="6">
        <v>10000</v>
      </c>
      <c r="I10" s="6">
        <v>360</v>
      </c>
      <c r="J10" s="6">
        <v>1243.2</v>
      </c>
      <c r="K10" s="6">
        <v>11603.2</v>
      </c>
      <c r="L10" s="2" t="s">
        <v>76</v>
      </c>
      <c r="M10" s="2" t="s">
        <v>77</v>
      </c>
      <c r="N10" s="7">
        <v>919970141684</v>
      </c>
      <c r="O10" s="6">
        <f>VLOOKUP(B10:B34,[1]Sheet1!$B$2:$O$24,14,0)</f>
        <v>4800</v>
      </c>
      <c r="P10" s="6">
        <f>VLOOKUP(B10:B34,[1]Sheet1!$B$2:$P$24,15,0)</f>
        <v>360</v>
      </c>
      <c r="Q10" s="6">
        <f>VLOOKUP(B10:B34,[1]Sheet1!$B$2:$Q$24,16,0)</f>
        <v>129</v>
      </c>
      <c r="R10" s="6">
        <f t="shared" si="0"/>
        <v>129</v>
      </c>
      <c r="S10" s="6">
        <v>0</v>
      </c>
      <c r="T10" s="6">
        <f t="shared" si="1"/>
        <v>258</v>
      </c>
      <c r="U10" s="6">
        <f t="shared" si="2"/>
        <v>5418</v>
      </c>
      <c r="V10" s="2" t="str">
        <f>VLOOKUP(B10:B34,[1]Sheet1!$B$2:$V$24,21,0)</f>
        <v>SHPL/23-24/01363</v>
      </c>
      <c r="W10" s="3" t="str">
        <f>VLOOKUP(B10:B34,[1]Sheet1!$B$2:$W$24,22,0)</f>
        <v>17/7/2023</v>
      </c>
    </row>
    <row r="11" spans="1:23" x14ac:dyDescent="0.25">
      <c r="A11" s="8">
        <v>10</v>
      </c>
      <c r="B11" s="4" t="s">
        <v>78</v>
      </c>
      <c r="C11" s="4" t="s">
        <v>32</v>
      </c>
      <c r="D11" s="4" t="s">
        <v>33</v>
      </c>
      <c r="E11" s="4" t="s">
        <v>26</v>
      </c>
      <c r="F11" s="4" t="s">
        <v>79</v>
      </c>
      <c r="G11" s="4" t="s">
        <v>61</v>
      </c>
      <c r="H11" s="9">
        <v>10950</v>
      </c>
      <c r="I11" s="9">
        <v>480</v>
      </c>
      <c r="J11" s="9">
        <v>1371.6</v>
      </c>
      <c r="K11" s="9">
        <v>12801.6</v>
      </c>
      <c r="L11" s="4" t="s">
        <v>80</v>
      </c>
      <c r="M11" s="4" t="s">
        <v>81</v>
      </c>
      <c r="N11" s="10">
        <v>917028827641</v>
      </c>
      <c r="O11" s="6">
        <f>VLOOKUP(B11:B35,[1]Sheet1!$B$2:$O$24,14,0)</f>
        <v>6300</v>
      </c>
      <c r="P11" s="6">
        <f>VLOOKUP(B11:B35,[1]Sheet1!$B$2:$P$24,15,0)</f>
        <v>480</v>
      </c>
      <c r="Q11" s="6">
        <f>VLOOKUP(B11:B35,[1]Sheet1!$B$2:$Q$24,16,0)</f>
        <v>169.5</v>
      </c>
      <c r="R11" s="6">
        <f t="shared" si="0"/>
        <v>169.5</v>
      </c>
      <c r="S11" s="6">
        <v>0</v>
      </c>
      <c r="T11" s="6">
        <f t="shared" si="1"/>
        <v>339</v>
      </c>
      <c r="U11" s="6">
        <f t="shared" si="2"/>
        <v>7119</v>
      </c>
      <c r="V11" s="2" t="str">
        <f>VLOOKUP(B11:B35,[1]Sheet1!$B$2:$V$24,21,0)</f>
        <v>SHPL/23-24/01407</v>
      </c>
      <c r="W11" s="3" t="str">
        <f>VLOOKUP(B11:B35,[1]Sheet1!$B$2:$W$24,22,0)</f>
        <v>19/7/2023</v>
      </c>
    </row>
    <row r="12" spans="1:23" x14ac:dyDescent="0.25">
      <c r="A12" s="5">
        <v>11</v>
      </c>
      <c r="B12" s="2" t="s">
        <v>82</v>
      </c>
      <c r="C12" s="2" t="s">
        <v>32</v>
      </c>
      <c r="D12" s="2" t="s">
        <v>33</v>
      </c>
      <c r="E12" s="2" t="s">
        <v>26</v>
      </c>
      <c r="F12" s="2" t="s">
        <v>83</v>
      </c>
      <c r="G12" s="2" t="s">
        <v>61</v>
      </c>
      <c r="H12" s="6">
        <v>10950</v>
      </c>
      <c r="I12" s="6">
        <v>480</v>
      </c>
      <c r="J12" s="6">
        <v>1371.6</v>
      </c>
      <c r="K12" s="6">
        <v>12801.6</v>
      </c>
      <c r="L12" s="2" t="s">
        <v>84</v>
      </c>
      <c r="M12" s="2" t="s">
        <v>85</v>
      </c>
      <c r="N12" s="7">
        <v>919623148168</v>
      </c>
      <c r="O12" s="6">
        <f>VLOOKUP(B12:B36,[1]Sheet1!$B$2:$O$24,14,0)</f>
        <v>6300</v>
      </c>
      <c r="P12" s="6">
        <f>VLOOKUP(B12:B36,[1]Sheet1!$B$2:$P$24,15,0)</f>
        <v>480</v>
      </c>
      <c r="Q12" s="6">
        <f>VLOOKUP(B12:B36,[1]Sheet1!$B$2:$Q$24,16,0)</f>
        <v>169.5</v>
      </c>
      <c r="R12" s="6">
        <f t="shared" si="0"/>
        <v>169.5</v>
      </c>
      <c r="S12" s="6">
        <v>0</v>
      </c>
      <c r="T12" s="6">
        <f t="shared" si="1"/>
        <v>339</v>
      </c>
      <c r="U12" s="6">
        <f t="shared" si="2"/>
        <v>7119</v>
      </c>
      <c r="V12" s="2" t="str">
        <f>VLOOKUP(B12:B36,[1]Sheet1!$B$2:$V$24,21,0)</f>
        <v>SHPL/23-24/01403</v>
      </c>
      <c r="W12" s="3" t="str">
        <f>VLOOKUP(B12:B36,[1]Sheet1!$B$2:$W$24,22,0)</f>
        <v>19/7/2023</v>
      </c>
    </row>
    <row r="13" spans="1:23" x14ac:dyDescent="0.25">
      <c r="A13" s="8">
        <v>12</v>
      </c>
      <c r="B13" s="4" t="s">
        <v>86</v>
      </c>
      <c r="C13" s="4" t="s">
        <v>32</v>
      </c>
      <c r="D13" s="4" t="s">
        <v>33</v>
      </c>
      <c r="E13" s="4" t="s">
        <v>26</v>
      </c>
      <c r="F13" s="4" t="s">
        <v>87</v>
      </c>
      <c r="G13" s="4" t="s">
        <v>61</v>
      </c>
      <c r="H13" s="9">
        <v>10950</v>
      </c>
      <c r="I13" s="9">
        <v>480</v>
      </c>
      <c r="J13" s="9">
        <v>1371.6</v>
      </c>
      <c r="K13" s="9">
        <v>12801.6</v>
      </c>
      <c r="L13" s="4" t="s">
        <v>88</v>
      </c>
      <c r="M13" s="4" t="s">
        <v>89</v>
      </c>
      <c r="N13" s="10">
        <v>919049836979</v>
      </c>
      <c r="O13" s="6">
        <f>VLOOKUP(B13:B37,[1]Sheet1!$B$2:$O$24,14,0)</f>
        <v>6300</v>
      </c>
      <c r="P13" s="6">
        <f>VLOOKUP(B13:B37,[1]Sheet1!$B$2:$P$24,15,0)</f>
        <v>480</v>
      </c>
      <c r="Q13" s="6">
        <f>VLOOKUP(B13:B37,[1]Sheet1!$B$2:$Q$24,16,0)</f>
        <v>169.5</v>
      </c>
      <c r="R13" s="6">
        <f t="shared" si="0"/>
        <v>169.5</v>
      </c>
      <c r="S13" s="6">
        <v>0</v>
      </c>
      <c r="T13" s="6">
        <f t="shared" si="1"/>
        <v>339</v>
      </c>
      <c r="U13" s="6">
        <f t="shared" si="2"/>
        <v>7119</v>
      </c>
      <c r="V13" s="2" t="str">
        <f>VLOOKUP(B13:B37,[1]Sheet1!$B$2:$V$24,21,0)</f>
        <v>SHPL/23-24/01408</v>
      </c>
      <c r="W13" s="3" t="str">
        <f>VLOOKUP(B13:B37,[1]Sheet1!$B$2:$W$24,22,0)</f>
        <v>20/7/2023</v>
      </c>
    </row>
    <row r="14" spans="1:23" x14ac:dyDescent="0.25">
      <c r="A14" s="5">
        <v>13</v>
      </c>
      <c r="B14" s="2" t="s">
        <v>90</v>
      </c>
      <c r="C14" s="2" t="s">
        <v>91</v>
      </c>
      <c r="D14" s="2" t="s">
        <v>92</v>
      </c>
      <c r="E14" s="2" t="s">
        <v>26</v>
      </c>
      <c r="F14" s="2" t="s">
        <v>93</v>
      </c>
      <c r="G14" s="2" t="s">
        <v>42</v>
      </c>
      <c r="H14" s="6">
        <v>5500</v>
      </c>
      <c r="I14" s="6">
        <v>360</v>
      </c>
      <c r="J14" s="6">
        <v>703.2</v>
      </c>
      <c r="K14" s="6">
        <v>6563.2</v>
      </c>
      <c r="L14" s="2" t="s">
        <v>72</v>
      </c>
      <c r="M14" s="2" t="s">
        <v>73</v>
      </c>
      <c r="N14" s="7">
        <v>917020265718</v>
      </c>
      <c r="O14" s="6">
        <f>VLOOKUP(B14:B38,[1]Sheet1!$B$2:$O$24,14,0)</f>
        <v>4800</v>
      </c>
      <c r="P14" s="6">
        <f>VLOOKUP(B14:B38,[1]Sheet1!$B$2:$P$24,15,0)</f>
        <v>360</v>
      </c>
      <c r="Q14" s="6">
        <f>VLOOKUP(B14:B38,[1]Sheet1!$B$2:$Q$24,16,0)</f>
        <v>129</v>
      </c>
      <c r="R14" s="6">
        <f t="shared" si="0"/>
        <v>129</v>
      </c>
      <c r="S14" s="6">
        <v>0</v>
      </c>
      <c r="T14" s="6">
        <f t="shared" si="1"/>
        <v>258</v>
      </c>
      <c r="U14" s="6">
        <f t="shared" si="2"/>
        <v>5418</v>
      </c>
      <c r="V14" s="2" t="str">
        <f>VLOOKUP(B14:B38,[1]Sheet1!$B$2:$V$24,21,0)</f>
        <v>SHPL/23-24/01376</v>
      </c>
      <c r="W14" s="3" t="str">
        <f>VLOOKUP(B14:B38,[1]Sheet1!$B$2:$W$24,22,0)</f>
        <v>18/7/2023</v>
      </c>
    </row>
    <row r="15" spans="1:23" x14ac:dyDescent="0.25">
      <c r="A15" s="8">
        <v>14</v>
      </c>
      <c r="B15" s="4" t="s">
        <v>94</v>
      </c>
      <c r="C15" s="4" t="s">
        <v>95</v>
      </c>
      <c r="D15" s="4" t="s">
        <v>96</v>
      </c>
      <c r="E15" s="4" t="s">
        <v>26</v>
      </c>
      <c r="F15" s="4" t="s">
        <v>97</v>
      </c>
      <c r="G15" s="4" t="s">
        <v>42</v>
      </c>
      <c r="H15" s="9">
        <v>8500</v>
      </c>
      <c r="I15" s="9">
        <v>520</v>
      </c>
      <c r="J15" s="9">
        <v>1082.4000000000001</v>
      </c>
      <c r="K15" s="9">
        <v>10102.4</v>
      </c>
      <c r="L15" s="4" t="s">
        <v>84</v>
      </c>
      <c r="M15" s="4" t="s">
        <v>85</v>
      </c>
      <c r="N15" s="10">
        <v>919623148168</v>
      </c>
      <c r="O15" s="6">
        <f>VLOOKUP(B15:B39,[1]Sheet1!$B$2:$O$24,14,0)</f>
        <v>4990</v>
      </c>
      <c r="P15" s="6">
        <f>VLOOKUP(B15:B39,[1]Sheet1!$B$2:$P$24,15,0)</f>
        <v>520</v>
      </c>
      <c r="Q15" s="6">
        <f>VLOOKUP(B15:B39,[1]Sheet1!$B$2:$Q$24,16,0)</f>
        <v>137.75</v>
      </c>
      <c r="R15" s="6">
        <f t="shared" si="0"/>
        <v>137.75</v>
      </c>
      <c r="S15" s="6">
        <v>0</v>
      </c>
      <c r="T15" s="6">
        <f t="shared" si="1"/>
        <v>275.5</v>
      </c>
      <c r="U15" s="6">
        <f t="shared" si="2"/>
        <v>5785.5</v>
      </c>
      <c r="V15" s="2" t="str">
        <f>VLOOKUP(B15:B39,[1]Sheet1!$B$2:$V$24,21,0)</f>
        <v>SHPL/23-24/01413</v>
      </c>
      <c r="W15" s="3" t="str">
        <f>VLOOKUP(B15:B39,[1]Sheet1!$B$2:$W$24,22,0)</f>
        <v>20/7/2023</v>
      </c>
    </row>
    <row r="16" spans="1:23" x14ac:dyDescent="0.25">
      <c r="A16" s="5">
        <v>15</v>
      </c>
      <c r="B16" s="2" t="s">
        <v>98</v>
      </c>
      <c r="C16" s="2" t="s">
        <v>32</v>
      </c>
      <c r="D16" s="2" t="s">
        <v>33</v>
      </c>
      <c r="E16" s="2" t="s">
        <v>26</v>
      </c>
      <c r="F16" s="2" t="s">
        <v>99</v>
      </c>
      <c r="G16" s="2" t="s">
        <v>35</v>
      </c>
      <c r="H16" s="6">
        <v>10000</v>
      </c>
      <c r="I16" s="6">
        <v>720</v>
      </c>
      <c r="J16" s="6">
        <v>1286.4000000000001</v>
      </c>
      <c r="K16" s="6">
        <v>12006.4</v>
      </c>
      <c r="L16" s="2" t="s">
        <v>100</v>
      </c>
      <c r="M16" s="2" t="s">
        <v>101</v>
      </c>
      <c r="N16" s="7">
        <v>919890100291</v>
      </c>
      <c r="O16" s="6">
        <f>VLOOKUP(B16:B40,[1]Sheet1!$B$2:$O$24,14,0)</f>
        <v>4800</v>
      </c>
      <c r="P16" s="6">
        <f>VLOOKUP(B16:B40,[1]Sheet1!$B$2:$P$24,15,0)</f>
        <v>360</v>
      </c>
      <c r="Q16" s="6">
        <f>VLOOKUP(B16:B40,[1]Sheet1!$B$2:$Q$24,16,0)</f>
        <v>129</v>
      </c>
      <c r="R16" s="6">
        <f t="shared" si="0"/>
        <v>129</v>
      </c>
      <c r="S16" s="6">
        <v>0</v>
      </c>
      <c r="T16" s="6">
        <f t="shared" si="1"/>
        <v>258</v>
      </c>
      <c r="U16" s="6">
        <f t="shared" si="2"/>
        <v>5418</v>
      </c>
      <c r="V16" s="2" t="str">
        <f>VLOOKUP(B16:B40,[1]Sheet1!$B$2:$V$24,21,0)</f>
        <v>SHPL/23-24/01449</v>
      </c>
      <c r="W16" s="3" t="str">
        <f>VLOOKUP(B16:B40,[1]Sheet1!$B$2:$W$24,22,0)</f>
        <v>21/7/2023</v>
      </c>
    </row>
    <row r="17" spans="1:23" x14ac:dyDescent="0.25">
      <c r="A17" s="8">
        <v>16</v>
      </c>
      <c r="B17" s="4" t="s">
        <v>102</v>
      </c>
      <c r="C17" s="4" t="s">
        <v>103</v>
      </c>
      <c r="D17" s="4" t="s">
        <v>104</v>
      </c>
      <c r="E17" s="4" t="s">
        <v>26</v>
      </c>
      <c r="F17" s="4" t="s">
        <v>105</v>
      </c>
      <c r="G17" s="4" t="s">
        <v>42</v>
      </c>
      <c r="H17" s="9">
        <v>8200</v>
      </c>
      <c r="I17" s="9">
        <v>610</v>
      </c>
      <c r="J17" s="9">
        <v>1057.2</v>
      </c>
      <c r="K17" s="9">
        <v>9867.2000000000007</v>
      </c>
      <c r="L17" s="4" t="s">
        <v>100</v>
      </c>
      <c r="M17" s="4" t="s">
        <v>101</v>
      </c>
      <c r="N17" s="10">
        <v>919890100291</v>
      </c>
      <c r="O17" s="6">
        <f>VLOOKUP(B17:B41,[1]Sheet1!$B$2:$O$24,14,0)</f>
        <v>5230</v>
      </c>
      <c r="P17" s="6">
        <f>VLOOKUP(B17:B41,[1]Sheet1!$B$2:$P$24,15,0)</f>
        <v>610</v>
      </c>
      <c r="Q17" s="6">
        <f>VLOOKUP(B17:B41,[1]Sheet1!$B$2:$Q$24,16,0)</f>
        <v>146</v>
      </c>
      <c r="R17" s="6">
        <f t="shared" si="0"/>
        <v>146</v>
      </c>
      <c r="S17" s="6">
        <v>0</v>
      </c>
      <c r="T17" s="6">
        <f t="shared" si="1"/>
        <v>292</v>
      </c>
      <c r="U17" s="6">
        <f t="shared" si="2"/>
        <v>6132</v>
      </c>
      <c r="V17" s="2" t="str">
        <f>VLOOKUP(B17:B41,[1]Sheet1!$B$2:$V$24,21,0)</f>
        <v>SHPL/23-24/01484</v>
      </c>
      <c r="W17" s="3" t="str">
        <f>VLOOKUP(B17:B41,[1]Sheet1!$B$2:$W$24,22,0)</f>
        <v>22/7/2023</v>
      </c>
    </row>
    <row r="18" spans="1:23" x14ac:dyDescent="0.25">
      <c r="A18" s="5">
        <v>17</v>
      </c>
      <c r="B18" s="2" t="s">
        <v>106</v>
      </c>
      <c r="C18" s="2" t="s">
        <v>107</v>
      </c>
      <c r="D18" s="2" t="s">
        <v>59</v>
      </c>
      <c r="E18" s="2" t="s">
        <v>26</v>
      </c>
      <c r="F18" s="2" t="s">
        <v>108</v>
      </c>
      <c r="G18" s="2" t="s">
        <v>42</v>
      </c>
      <c r="H18" s="6">
        <v>3450</v>
      </c>
      <c r="I18" s="6">
        <v>360</v>
      </c>
      <c r="J18" s="6">
        <v>457.2</v>
      </c>
      <c r="K18" s="6">
        <v>4267.2</v>
      </c>
      <c r="L18" s="2" t="s">
        <v>109</v>
      </c>
      <c r="M18" s="2" t="s">
        <v>110</v>
      </c>
      <c r="N18" s="7">
        <v>916361054714</v>
      </c>
      <c r="O18" s="6">
        <v>2900</v>
      </c>
      <c r="P18" s="6">
        <v>360</v>
      </c>
      <c r="Q18" s="6">
        <v>81.5</v>
      </c>
      <c r="R18" s="6">
        <f t="shared" si="0"/>
        <v>81.5</v>
      </c>
      <c r="S18" s="6">
        <v>0</v>
      </c>
      <c r="T18" s="6">
        <f t="shared" si="1"/>
        <v>163</v>
      </c>
      <c r="U18" s="6">
        <f t="shared" si="2"/>
        <v>3423</v>
      </c>
      <c r="V18" s="2" t="s">
        <v>150</v>
      </c>
      <c r="W18" s="3" t="s">
        <v>151</v>
      </c>
    </row>
    <row r="19" spans="1:23" x14ac:dyDescent="0.25">
      <c r="A19" s="8">
        <v>18</v>
      </c>
      <c r="B19" s="4" t="s">
        <v>111</v>
      </c>
      <c r="C19" s="4" t="s">
        <v>112</v>
      </c>
      <c r="D19" s="4" t="s">
        <v>113</v>
      </c>
      <c r="E19" s="4" t="s">
        <v>26</v>
      </c>
      <c r="F19" s="4" t="s">
        <v>114</v>
      </c>
      <c r="G19" s="4" t="s">
        <v>115</v>
      </c>
      <c r="H19" s="9">
        <v>7950</v>
      </c>
      <c r="I19" s="9">
        <v>360</v>
      </c>
      <c r="J19" s="9">
        <v>997.2</v>
      </c>
      <c r="K19" s="9">
        <v>9307.2000000000007</v>
      </c>
      <c r="L19" s="4" t="s">
        <v>36</v>
      </c>
      <c r="M19" s="4" t="s">
        <v>37</v>
      </c>
      <c r="N19" s="10">
        <v>917875003017</v>
      </c>
      <c r="O19" s="6">
        <f>VLOOKUP(B19:B43,[1]Sheet1!$B$2:$O$24,14,0)</f>
        <v>5760</v>
      </c>
      <c r="P19" s="6">
        <f>VLOOKUP(B19:B43,[1]Sheet1!$B$2:$P$24,15,0)</f>
        <v>360</v>
      </c>
      <c r="Q19" s="6">
        <f>VLOOKUP(B19:B43,[1]Sheet1!$B$2:$Q$24,16,0)</f>
        <v>153</v>
      </c>
      <c r="R19" s="6">
        <f t="shared" si="0"/>
        <v>153</v>
      </c>
      <c r="S19" s="6">
        <v>0</v>
      </c>
      <c r="T19" s="6">
        <f t="shared" si="1"/>
        <v>306</v>
      </c>
      <c r="U19" s="6">
        <f t="shared" si="2"/>
        <v>6426</v>
      </c>
      <c r="V19" s="2" t="str">
        <f>VLOOKUP(B19:B43,[1]Sheet1!$B$2:$V$24,21,0)</f>
        <v>SHPL/23-24/01519</v>
      </c>
      <c r="W19" s="3" t="str">
        <f>VLOOKUP(B19:B43,[1]Sheet1!$B$2:$W$24,22,0)</f>
        <v>25/7/2023</v>
      </c>
    </row>
    <row r="20" spans="1:23" x14ac:dyDescent="0.25">
      <c r="A20" s="5">
        <v>19</v>
      </c>
      <c r="B20" s="2" t="s">
        <v>116</v>
      </c>
      <c r="C20" s="2" t="s">
        <v>32</v>
      </c>
      <c r="D20" s="2" t="s">
        <v>33</v>
      </c>
      <c r="E20" s="2" t="s">
        <v>26</v>
      </c>
      <c r="F20" s="2" t="s">
        <v>117</v>
      </c>
      <c r="G20" s="2" t="s">
        <v>35</v>
      </c>
      <c r="H20" s="6">
        <v>10000</v>
      </c>
      <c r="I20" s="6">
        <v>360</v>
      </c>
      <c r="J20" s="6">
        <v>1243.2</v>
      </c>
      <c r="K20" s="6">
        <v>11603.2</v>
      </c>
      <c r="L20" s="2" t="s">
        <v>36</v>
      </c>
      <c r="M20" s="2" t="s">
        <v>37</v>
      </c>
      <c r="N20" s="7">
        <v>917875003017</v>
      </c>
      <c r="O20" s="6">
        <f>VLOOKUP(B20:B44,[1]Sheet1!$B$2:$O$24,14,0)</f>
        <v>5660</v>
      </c>
      <c r="P20" s="6">
        <f>VLOOKUP(B20:B44,[1]Sheet1!$B$2:$P$24,15,0)</f>
        <v>360</v>
      </c>
      <c r="Q20" s="6">
        <f>VLOOKUP(B20:B44,[1]Sheet1!$B$2:$Q$24,16,0)</f>
        <v>150.5</v>
      </c>
      <c r="R20" s="6">
        <f t="shared" si="0"/>
        <v>150.5</v>
      </c>
      <c r="S20" s="6">
        <v>0</v>
      </c>
      <c r="T20" s="6">
        <f t="shared" si="1"/>
        <v>301</v>
      </c>
      <c r="U20" s="6">
        <f t="shared" si="2"/>
        <v>6321</v>
      </c>
      <c r="V20" s="2" t="str">
        <f>VLOOKUP(B20:B44,[1]Sheet1!$B$2:$V$24,21,0)</f>
        <v>SHPL/23-24/01575</v>
      </c>
      <c r="W20" s="3" t="str">
        <f>VLOOKUP(B20:B44,[1]Sheet1!$B$2:$W$24,22,0)</f>
        <v>27/7/2023</v>
      </c>
    </row>
    <row r="21" spans="1:23" x14ac:dyDescent="0.25">
      <c r="A21" s="8">
        <v>20</v>
      </c>
      <c r="B21" s="4" t="s">
        <v>118</v>
      </c>
      <c r="C21" s="4" t="s">
        <v>32</v>
      </c>
      <c r="D21" s="4" t="s">
        <v>33</v>
      </c>
      <c r="E21" s="4" t="s">
        <v>26</v>
      </c>
      <c r="F21" s="4" t="s">
        <v>119</v>
      </c>
      <c r="G21" s="4" t="s">
        <v>35</v>
      </c>
      <c r="H21" s="9">
        <v>10000</v>
      </c>
      <c r="I21" s="9">
        <v>360</v>
      </c>
      <c r="J21" s="9">
        <v>1243.2</v>
      </c>
      <c r="K21" s="9">
        <v>11603.2</v>
      </c>
      <c r="L21" s="4" t="s">
        <v>120</v>
      </c>
      <c r="M21" s="4" t="s">
        <v>121</v>
      </c>
      <c r="N21" s="10">
        <v>918446248291</v>
      </c>
      <c r="O21" s="6">
        <f>VLOOKUP(B21:B45,[1]Sheet1!$B$2:$O$24,14,0)</f>
        <v>4800</v>
      </c>
      <c r="P21" s="6">
        <f>VLOOKUP(B21:B45,[1]Sheet1!$B$2:$P$24,15,0)</f>
        <v>360</v>
      </c>
      <c r="Q21" s="6">
        <f>VLOOKUP(B21:B45,[1]Sheet1!$B$2:$Q$24,16,0)</f>
        <v>129</v>
      </c>
      <c r="R21" s="6">
        <f t="shared" si="0"/>
        <v>129</v>
      </c>
      <c r="S21" s="6">
        <v>0</v>
      </c>
      <c r="T21" s="6">
        <f t="shared" si="1"/>
        <v>258</v>
      </c>
      <c r="U21" s="6">
        <f t="shared" si="2"/>
        <v>5418</v>
      </c>
      <c r="V21" s="2" t="str">
        <f>VLOOKUP(B21:B45,[1]Sheet1!$B$2:$V$24,21,0)</f>
        <v>SHPL/23-24/01581</v>
      </c>
      <c r="W21" s="3" t="str">
        <f>VLOOKUP(B21:B45,[1]Sheet1!$B$2:$W$24,22,0)</f>
        <v>27/7/2023</v>
      </c>
    </row>
    <row r="22" spans="1:23" x14ac:dyDescent="0.25">
      <c r="A22" s="5">
        <v>21</v>
      </c>
      <c r="B22" s="2" t="s">
        <v>122</v>
      </c>
      <c r="C22" s="2" t="s">
        <v>123</v>
      </c>
      <c r="D22" s="2" t="s">
        <v>124</v>
      </c>
      <c r="E22" s="2" t="s">
        <v>26</v>
      </c>
      <c r="F22" s="2" t="s">
        <v>125</v>
      </c>
      <c r="G22" s="2" t="s">
        <v>28</v>
      </c>
      <c r="H22" s="6">
        <v>27240</v>
      </c>
      <c r="I22" s="6">
        <v>950</v>
      </c>
      <c r="J22" s="6">
        <v>3382.8</v>
      </c>
      <c r="K22" s="6">
        <v>31572.799999999999</v>
      </c>
      <c r="L22" s="2" t="s">
        <v>126</v>
      </c>
      <c r="M22" s="2" t="s">
        <v>127</v>
      </c>
      <c r="N22" s="7">
        <v>917058047254</v>
      </c>
      <c r="O22" s="6">
        <f>VLOOKUP(B22:B46,[1]Sheet1!$B$2:$O$24,14,0)</f>
        <v>19500</v>
      </c>
      <c r="P22" s="6">
        <f>VLOOKUP(B22:B46,[1]Sheet1!$B$2:$P$24,15,0)</f>
        <v>950</v>
      </c>
      <c r="Q22" s="6">
        <f>VLOOKUP(B22:B46,[1]Sheet1!$B$2:$Q$24,16,0)</f>
        <v>511.25</v>
      </c>
      <c r="R22" s="6">
        <f t="shared" si="0"/>
        <v>511.25</v>
      </c>
      <c r="S22" s="6">
        <v>0</v>
      </c>
      <c r="T22" s="6">
        <f t="shared" si="1"/>
        <v>1022.5</v>
      </c>
      <c r="U22" s="6">
        <f t="shared" si="2"/>
        <v>21472.5</v>
      </c>
      <c r="V22" s="2" t="str">
        <f>VLOOKUP(B22:B46,[1]Sheet1!$B$2:$V$24,21,0)</f>
        <v>SHPL/23-24/01637</v>
      </c>
      <c r="W22" s="3" t="str">
        <f>VLOOKUP(B22:B46,[1]Sheet1!$B$2:$W$24,22,0)</f>
        <v>31/7/2023</v>
      </c>
    </row>
    <row r="23" spans="1:23" x14ac:dyDescent="0.25">
      <c r="A23" s="8">
        <v>22</v>
      </c>
      <c r="B23" s="4" t="s">
        <v>128</v>
      </c>
      <c r="C23" s="4" t="s">
        <v>129</v>
      </c>
      <c r="D23" s="4" t="s">
        <v>130</v>
      </c>
      <c r="E23" s="4" t="s">
        <v>26</v>
      </c>
      <c r="F23" s="4" t="s">
        <v>131</v>
      </c>
      <c r="G23" s="4" t="s">
        <v>61</v>
      </c>
      <c r="H23" s="9">
        <v>23050</v>
      </c>
      <c r="I23" s="9">
        <v>1395</v>
      </c>
      <c r="J23" s="9">
        <v>2933.4</v>
      </c>
      <c r="K23" s="9">
        <v>27378.400000000001</v>
      </c>
      <c r="L23" s="4" t="s">
        <v>132</v>
      </c>
      <c r="M23" s="4" t="s">
        <v>133</v>
      </c>
      <c r="N23" s="10">
        <v>917028818068</v>
      </c>
      <c r="O23" s="6">
        <f>VLOOKUP(B23:B47,[1]Sheet1!$B$2:$O$24,14,0)</f>
        <v>14100</v>
      </c>
      <c r="P23" s="6">
        <f>VLOOKUP(B23:B47,[1]Sheet1!$B$2:$P$24,15,0)</f>
        <v>1395</v>
      </c>
      <c r="Q23" s="6">
        <f>VLOOKUP(B23:B47,[1]Sheet1!$B$2:$Q$24,16,0)</f>
        <v>387.38</v>
      </c>
      <c r="R23" s="6">
        <f t="shared" si="0"/>
        <v>387.38</v>
      </c>
      <c r="S23" s="6">
        <v>0</v>
      </c>
      <c r="T23" s="6">
        <f t="shared" si="1"/>
        <v>774.76</v>
      </c>
      <c r="U23" s="6">
        <f t="shared" si="2"/>
        <v>16269.76</v>
      </c>
      <c r="V23" s="2" t="str">
        <f>VLOOKUP(B23:B47,[1]Sheet1!$B$2:$V$24,21,0)</f>
        <v>SHPL/23-24/01636</v>
      </c>
      <c r="W23" s="3" t="str">
        <f>VLOOKUP(B23:B47,[1]Sheet1!$B$2:$W$24,22,0)</f>
        <v>31/7/2023</v>
      </c>
    </row>
    <row r="24" spans="1:23" x14ac:dyDescent="0.25">
      <c r="A24" s="5">
        <v>23</v>
      </c>
      <c r="B24" s="2" t="s">
        <v>134</v>
      </c>
      <c r="C24" s="2" t="s">
        <v>135</v>
      </c>
      <c r="D24" s="2" t="s">
        <v>136</v>
      </c>
      <c r="E24" s="2" t="s">
        <v>26</v>
      </c>
      <c r="F24" s="2" t="s">
        <v>137</v>
      </c>
      <c r="G24" s="2" t="s">
        <v>138</v>
      </c>
      <c r="H24" s="6">
        <v>7500</v>
      </c>
      <c r="I24" s="6">
        <v>445</v>
      </c>
      <c r="J24" s="6">
        <v>953.4</v>
      </c>
      <c r="K24" s="6">
        <v>8898.4</v>
      </c>
      <c r="L24" s="2" t="s">
        <v>29</v>
      </c>
      <c r="M24" s="2" t="s">
        <v>30</v>
      </c>
      <c r="N24" s="7">
        <v>918530117436</v>
      </c>
      <c r="O24" s="6">
        <f>VLOOKUP(B24:B48,[1]Sheet1!$B$2:$O$24,14,0)</f>
        <v>5360</v>
      </c>
      <c r="P24" s="6">
        <f>VLOOKUP(B24:B48,[1]Sheet1!$B$2:$P$24,15,0)</f>
        <v>445</v>
      </c>
      <c r="Q24" s="6">
        <f>VLOOKUP(B24:B48,[1]Sheet1!$B$2:$Q$24,16,0)</f>
        <v>145.12</v>
      </c>
      <c r="R24" s="6">
        <f t="shared" si="0"/>
        <v>145.12</v>
      </c>
      <c r="S24" s="6">
        <v>0</v>
      </c>
      <c r="T24" s="6">
        <f t="shared" si="1"/>
        <v>290.24</v>
      </c>
      <c r="U24" s="6">
        <f t="shared" si="2"/>
        <v>6095.24</v>
      </c>
      <c r="V24" s="2" t="str">
        <f>VLOOKUP(B24:B48,[1]Sheet1!$B$2:$V$24,21,0)</f>
        <v>SHPL/23-24/01597</v>
      </c>
      <c r="W24" s="3" t="str">
        <f>VLOOKUP(B24:B48,[1]Sheet1!$B$2:$W$24,22,0)</f>
        <v>28/7/2023</v>
      </c>
    </row>
    <row r="25" spans="1:23" x14ac:dyDescent="0.25">
      <c r="A25" s="8">
        <v>24</v>
      </c>
      <c r="B25" s="4" t="s">
        <v>139</v>
      </c>
      <c r="C25" s="4" t="s">
        <v>140</v>
      </c>
      <c r="D25" s="4" t="s">
        <v>124</v>
      </c>
      <c r="E25" s="4" t="s">
        <v>26</v>
      </c>
      <c r="F25" s="4" t="s">
        <v>141</v>
      </c>
      <c r="G25" s="4" t="s">
        <v>142</v>
      </c>
      <c r="H25" s="9">
        <v>4778</v>
      </c>
      <c r="I25" s="9">
        <v>100</v>
      </c>
      <c r="J25" s="9">
        <v>585.36</v>
      </c>
      <c r="K25" s="9">
        <v>5463.36</v>
      </c>
      <c r="L25" s="4" t="s">
        <v>143</v>
      </c>
      <c r="M25" s="4" t="s">
        <v>144</v>
      </c>
      <c r="N25" s="10">
        <v>918600409818</v>
      </c>
      <c r="O25" s="6">
        <f>VLOOKUP(B25:B49,[1]Sheet1!$B$2:$O$24,14,0)</f>
        <v>3644</v>
      </c>
      <c r="P25" s="6">
        <f>VLOOKUP(B25:B49,[1]Sheet1!$B$2:$P$24,15,0)</f>
        <v>100</v>
      </c>
      <c r="Q25" s="6">
        <f>VLOOKUP(B25:B49,[1]Sheet1!$B$2:$Q$24,16,0)</f>
        <v>93.6</v>
      </c>
      <c r="R25" s="6">
        <f t="shared" si="0"/>
        <v>93.6</v>
      </c>
      <c r="S25" s="6">
        <v>0</v>
      </c>
      <c r="T25" s="6">
        <f t="shared" si="1"/>
        <v>187.2</v>
      </c>
      <c r="U25" s="6">
        <f t="shared" si="2"/>
        <v>3931.2</v>
      </c>
      <c r="V25" s="2" t="str">
        <f>VLOOKUP(B25:B49,[1]Sheet1!$B$2:$V$24,21,0)</f>
        <v>SHPL/23-24/01664</v>
      </c>
      <c r="W25" s="3" t="str">
        <f>VLOOKUP(B25:B49,[1]Sheet1!$B$2:$W$24,22,0)</f>
        <v>31/7/2023</v>
      </c>
    </row>
    <row r="26" spans="1:23" x14ac:dyDescent="0.25">
      <c r="A26" s="5">
        <v>25</v>
      </c>
      <c r="B26" s="2" t="s">
        <v>145</v>
      </c>
      <c r="C26" s="2" t="s">
        <v>146</v>
      </c>
      <c r="D26" s="2" t="s">
        <v>113</v>
      </c>
      <c r="E26" s="2" t="s">
        <v>26</v>
      </c>
      <c r="F26" s="2" t="s">
        <v>147</v>
      </c>
      <c r="G26" s="2" t="s">
        <v>115</v>
      </c>
      <c r="H26" s="6">
        <v>5950</v>
      </c>
      <c r="I26" s="6">
        <v>720</v>
      </c>
      <c r="J26" s="6">
        <v>800.4</v>
      </c>
      <c r="K26" s="6">
        <v>7470.4</v>
      </c>
      <c r="L26" s="2" t="s">
        <v>43</v>
      </c>
      <c r="M26" s="2" t="s">
        <v>56</v>
      </c>
      <c r="N26" s="7">
        <v>919960867186</v>
      </c>
      <c r="O26" s="6">
        <f>VLOOKUP(B26:B50,[1]Sheet1!$B$2:$O$24,14,0)</f>
        <v>3550</v>
      </c>
      <c r="P26" s="6">
        <f>VLOOKUP(B26:B50,[1]Sheet1!$B$2:$P$24,15,0)</f>
        <v>720</v>
      </c>
      <c r="Q26" s="6">
        <f>VLOOKUP(B26:B50,[1]Sheet1!$B$2:$Q$24,16,0)</f>
        <v>106.75</v>
      </c>
      <c r="R26" s="6">
        <f t="shared" si="0"/>
        <v>106.75</v>
      </c>
      <c r="S26" s="6">
        <v>0</v>
      </c>
      <c r="T26" s="6">
        <f t="shared" si="1"/>
        <v>213.5</v>
      </c>
      <c r="U26" s="6">
        <f t="shared" si="2"/>
        <v>4483.5</v>
      </c>
      <c r="V26" s="2" t="str">
        <f>VLOOKUP(B26:B50,[1]Sheet1!$B$2:$V$24,21,0)</f>
        <v>SHPL/23-24/01591</v>
      </c>
      <c r="W26" s="3" t="str">
        <f>VLOOKUP(B26:B50,[1]Sheet1!$B$2:$W$24,22,0)</f>
        <v>28/7/2023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Yadav</dc:creator>
  <cp:lastModifiedBy>Pratik Yadav</cp:lastModifiedBy>
  <dcterms:created xsi:type="dcterms:W3CDTF">2023-08-22T07:32:18Z</dcterms:created>
  <dcterms:modified xsi:type="dcterms:W3CDTF">2023-08-22T07:32:18Z</dcterms:modified>
</cp:coreProperties>
</file>