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Mar-24\Shivneri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V3" i="1" l="1"/>
  <c r="W3" i="1"/>
  <c r="V4" i="1"/>
  <c r="W4" i="1"/>
  <c r="V5" i="1"/>
  <c r="W5" i="1"/>
  <c r="V6" i="1"/>
  <c r="W6" i="1"/>
  <c r="V7" i="1"/>
  <c r="W7" i="1"/>
  <c r="V8" i="1"/>
  <c r="W8" i="1"/>
  <c r="V9" i="1"/>
  <c r="W9" i="1"/>
  <c r="V10" i="1"/>
  <c r="W10" i="1"/>
  <c r="V11" i="1"/>
  <c r="W11" i="1"/>
  <c r="V12" i="1"/>
  <c r="W12" i="1"/>
  <c r="V13" i="1"/>
  <c r="W13" i="1"/>
  <c r="V14" i="1"/>
  <c r="W14" i="1"/>
  <c r="V15" i="1"/>
  <c r="W15" i="1"/>
  <c r="V16" i="1"/>
  <c r="W16" i="1"/>
  <c r="V17" i="1"/>
  <c r="W17" i="1"/>
  <c r="V18" i="1"/>
  <c r="W18" i="1"/>
  <c r="V19" i="1"/>
  <c r="W19" i="1"/>
  <c r="V20" i="1"/>
  <c r="W20" i="1"/>
  <c r="V21" i="1"/>
  <c r="W21" i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W43" i="1"/>
  <c r="V44" i="1"/>
  <c r="W44" i="1"/>
  <c r="W2" i="1"/>
  <c r="V2" i="1"/>
  <c r="T4" i="1"/>
  <c r="T5" i="1"/>
  <c r="T8" i="1"/>
  <c r="T9" i="1"/>
  <c r="T12" i="1"/>
  <c r="T13" i="1"/>
  <c r="T16" i="1"/>
  <c r="T17" i="1"/>
  <c r="T20" i="1"/>
  <c r="T21" i="1"/>
  <c r="T24" i="1"/>
  <c r="T25" i="1"/>
  <c r="T28" i="1"/>
  <c r="T29" i="1"/>
  <c r="T32" i="1"/>
  <c r="T33" i="1"/>
  <c r="T36" i="1"/>
  <c r="T37" i="1"/>
  <c r="T40" i="1"/>
  <c r="T41" i="1"/>
  <c r="T44" i="1"/>
  <c r="R3" i="1"/>
  <c r="T3" i="1" s="1"/>
  <c r="R4" i="1"/>
  <c r="R5" i="1"/>
  <c r="R6" i="1"/>
  <c r="T6" i="1" s="1"/>
  <c r="R7" i="1"/>
  <c r="T7" i="1" s="1"/>
  <c r="R8" i="1"/>
  <c r="R9" i="1"/>
  <c r="R10" i="1"/>
  <c r="T10" i="1" s="1"/>
  <c r="R11" i="1"/>
  <c r="T11" i="1" s="1"/>
  <c r="R12" i="1"/>
  <c r="R13" i="1"/>
  <c r="R14" i="1"/>
  <c r="T14" i="1" s="1"/>
  <c r="R15" i="1"/>
  <c r="T15" i="1" s="1"/>
  <c r="R16" i="1"/>
  <c r="R17" i="1"/>
  <c r="R18" i="1"/>
  <c r="T18" i="1" s="1"/>
  <c r="R19" i="1"/>
  <c r="T19" i="1" s="1"/>
  <c r="R20" i="1"/>
  <c r="R21" i="1"/>
  <c r="R22" i="1"/>
  <c r="T22" i="1" s="1"/>
  <c r="R23" i="1"/>
  <c r="T23" i="1" s="1"/>
  <c r="R24" i="1"/>
  <c r="R25" i="1"/>
  <c r="R26" i="1"/>
  <c r="T26" i="1" s="1"/>
  <c r="R27" i="1"/>
  <c r="T27" i="1" s="1"/>
  <c r="R28" i="1"/>
  <c r="R29" i="1"/>
  <c r="R30" i="1"/>
  <c r="T30" i="1" s="1"/>
  <c r="R31" i="1"/>
  <c r="T31" i="1" s="1"/>
  <c r="R32" i="1"/>
  <c r="R33" i="1"/>
  <c r="R34" i="1"/>
  <c r="T34" i="1" s="1"/>
  <c r="R35" i="1"/>
  <c r="T35" i="1" s="1"/>
  <c r="R36" i="1"/>
  <c r="R37" i="1"/>
  <c r="R38" i="1"/>
  <c r="T38" i="1" s="1"/>
  <c r="R39" i="1"/>
  <c r="T39" i="1" s="1"/>
  <c r="R40" i="1"/>
  <c r="R41" i="1"/>
  <c r="R42" i="1"/>
  <c r="T42" i="1" s="1"/>
  <c r="R43" i="1"/>
  <c r="T43" i="1" s="1"/>
  <c r="R44" i="1"/>
  <c r="R2" i="1"/>
  <c r="T2" i="1" s="1"/>
  <c r="O3" i="1"/>
  <c r="U3" i="1" s="1"/>
  <c r="P3" i="1"/>
  <c r="O4" i="1"/>
  <c r="P4" i="1"/>
  <c r="U4" i="1" s="1"/>
  <c r="O5" i="1"/>
  <c r="P5" i="1"/>
  <c r="O6" i="1"/>
  <c r="P6" i="1"/>
  <c r="O7" i="1"/>
  <c r="U7" i="1" s="1"/>
  <c r="P7" i="1"/>
  <c r="O8" i="1"/>
  <c r="P8" i="1"/>
  <c r="O9" i="1"/>
  <c r="P9" i="1"/>
  <c r="O10" i="1"/>
  <c r="P10" i="1"/>
  <c r="O11" i="1"/>
  <c r="U11" i="1" s="1"/>
  <c r="P11" i="1"/>
  <c r="O12" i="1"/>
  <c r="P12" i="1"/>
  <c r="U12" i="1" s="1"/>
  <c r="O13" i="1"/>
  <c r="P13" i="1"/>
  <c r="O14" i="1"/>
  <c r="P14" i="1"/>
  <c r="O15" i="1"/>
  <c r="U15" i="1" s="1"/>
  <c r="P15" i="1"/>
  <c r="O16" i="1"/>
  <c r="P16" i="1"/>
  <c r="O17" i="1"/>
  <c r="P17" i="1"/>
  <c r="O18" i="1"/>
  <c r="P18" i="1"/>
  <c r="O19" i="1"/>
  <c r="U19" i="1" s="1"/>
  <c r="P19" i="1"/>
  <c r="O20" i="1"/>
  <c r="P20" i="1"/>
  <c r="U20" i="1" s="1"/>
  <c r="O21" i="1"/>
  <c r="P21" i="1"/>
  <c r="O22" i="1"/>
  <c r="P22" i="1"/>
  <c r="O23" i="1"/>
  <c r="U23" i="1" s="1"/>
  <c r="P23" i="1"/>
  <c r="O24" i="1"/>
  <c r="P24" i="1"/>
  <c r="O25" i="1"/>
  <c r="P25" i="1"/>
  <c r="O26" i="1"/>
  <c r="P26" i="1"/>
  <c r="O27" i="1"/>
  <c r="U27" i="1" s="1"/>
  <c r="P27" i="1"/>
  <c r="O28" i="1"/>
  <c r="P28" i="1"/>
  <c r="U28" i="1" s="1"/>
  <c r="O29" i="1"/>
  <c r="P29" i="1"/>
  <c r="O30" i="1"/>
  <c r="P30" i="1"/>
  <c r="O31" i="1"/>
  <c r="U31" i="1" s="1"/>
  <c r="P31" i="1"/>
  <c r="O32" i="1"/>
  <c r="P32" i="1"/>
  <c r="O33" i="1"/>
  <c r="P33" i="1"/>
  <c r="O34" i="1"/>
  <c r="P34" i="1"/>
  <c r="O35" i="1"/>
  <c r="U35" i="1" s="1"/>
  <c r="P35" i="1"/>
  <c r="O36" i="1"/>
  <c r="P36" i="1"/>
  <c r="U36" i="1" s="1"/>
  <c r="O37" i="1"/>
  <c r="P37" i="1"/>
  <c r="O38" i="1"/>
  <c r="P38" i="1"/>
  <c r="O39" i="1"/>
  <c r="U39" i="1" s="1"/>
  <c r="P39" i="1"/>
  <c r="O40" i="1"/>
  <c r="P40" i="1"/>
  <c r="O41" i="1"/>
  <c r="P41" i="1"/>
  <c r="O42" i="1"/>
  <c r="P42" i="1"/>
  <c r="O43" i="1"/>
  <c r="U43" i="1" s="1"/>
  <c r="P43" i="1"/>
  <c r="O44" i="1"/>
  <c r="P44" i="1"/>
  <c r="U44" i="1" s="1"/>
  <c r="P2" i="1"/>
  <c r="O2" i="1"/>
  <c r="U2" i="1" s="1"/>
  <c r="U40" i="1" l="1"/>
  <c r="U32" i="1"/>
  <c r="U24" i="1"/>
  <c r="U16" i="1"/>
  <c r="U8" i="1"/>
  <c r="U42" i="1"/>
  <c r="U38" i="1"/>
  <c r="U34" i="1"/>
  <c r="U30" i="1"/>
  <c r="U26" i="1"/>
  <c r="U22" i="1"/>
  <c r="U18" i="1"/>
  <c r="U14" i="1"/>
  <c r="U10" i="1"/>
  <c r="U6" i="1"/>
  <c r="U41" i="1"/>
  <c r="U37" i="1"/>
  <c r="U33" i="1"/>
  <c r="U29" i="1"/>
  <c r="U25" i="1"/>
  <c r="U21" i="1"/>
  <c r="U17" i="1"/>
  <c r="U13" i="1"/>
  <c r="U9" i="1"/>
  <c r="U5" i="1"/>
</calcChain>
</file>

<file path=xl/sharedStrings.xml><?xml version="1.0" encoding="utf-8"?>
<sst xmlns="http://schemas.openxmlformats.org/spreadsheetml/2006/main" count="367" uniqueCount="234">
  <si>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</si>
  <si>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</si>
  <si>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</si>
  <si>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</si>
  <si>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</si>
  <si>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</si>
  <si>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</si>
  <si>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</si>
  <si>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</si>
  <si>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</si>
  <si>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</si>
  <si>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</si>
  <si>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</si>
  <si>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</si>
  <si>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</si>
  <si>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</si>
  <si>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</si>
  <si>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</si>
  <si>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</si>
  <si>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</si>
  <si>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</si>
  <si>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</si>
  <si>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</si>
  <si>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DR/PUN/23-24/56031482</t>
  </si>
  <si>
    <t>CIMH24/027001638</t>
  </si>
  <si>
    <t>TATA COMMUNICATIONS LIMITED</t>
  </si>
  <si>
    <t>SHIVNERI CAR RENTALS PVT LTD</t>
  </si>
  <si>
    <t>Atul Gupta</t>
  </si>
  <si>
    <t>OSTN G/G : 1 Day/300 Kms</t>
  </si>
  <si>
    <t>MH12PQ3456</t>
  </si>
  <si>
    <t>SANTOSH</t>
  </si>
  <si>
    <t>DR/PUN/23-24/56032675</t>
  </si>
  <si>
    <t>CIMH24/027001622</t>
  </si>
  <si>
    <t>TATA TELESERVICES (MAHARASHTRA) LIMITED</t>
  </si>
  <si>
    <t>Mr. Bhika Choudhary +2</t>
  </si>
  <si>
    <t>SP G/G : MUM-PUN/MUM-NASIK ONE WAY DROP</t>
  </si>
  <si>
    <t>MH12SF7056</t>
  </si>
  <si>
    <t>PRAKASH</t>
  </si>
  <si>
    <t>DR/PUN/23-24/56032810</t>
  </si>
  <si>
    <t>Mr. Rudrarajuvss Varma + 4</t>
  </si>
  <si>
    <t>MH12QW6156</t>
  </si>
  <si>
    <t>SHALEM</t>
  </si>
  <si>
    <t>DR/PUN/23-24/56033668</t>
  </si>
  <si>
    <t>CIMH24/027001661</t>
  </si>
  <si>
    <t>SAP INDIA PRIVATE LIMITED</t>
  </si>
  <si>
    <t>Hemant  Shewale</t>
  </si>
  <si>
    <t>MH12SF5265</t>
  </si>
  <si>
    <t>SHIPALKAR</t>
  </si>
  <si>
    <t>DR/PUN/23-24/56033661</t>
  </si>
  <si>
    <t>Swapnil Galgali</t>
  </si>
  <si>
    <t>SP G/G : MUM-PUN SAME DAY RETURN</t>
  </si>
  <si>
    <t>MH12QW9756</t>
  </si>
  <si>
    <t>SUKHDEV</t>
  </si>
  <si>
    <t>DR/PUN/23-24/56033795</t>
  </si>
  <si>
    <t>Ms. Samriddhi Jain</t>
  </si>
  <si>
    <t>MH12QW7065</t>
  </si>
  <si>
    <t>AKSHAY</t>
  </si>
  <si>
    <t>DR/PUN/23-24/56034923</t>
  </si>
  <si>
    <t>Vibha  Raina</t>
  </si>
  <si>
    <t>P/P : 4/40</t>
  </si>
  <si>
    <t>MH12PQ7056</t>
  </si>
  <si>
    <t>NIKHIL LONDHE</t>
  </si>
  <si>
    <t>DR/PUN/23-24/56035043</t>
  </si>
  <si>
    <t>CIMH24/027001641</t>
  </si>
  <si>
    <t>MCKINSEY &amp; COMPANY INDIA LLP</t>
  </si>
  <si>
    <t>Shanmugapriya Thiagarajan</t>
  </si>
  <si>
    <t>P/P : 6/60</t>
  </si>
  <si>
    <t>MH12KN9097</t>
  </si>
  <si>
    <t>VINAYAK</t>
  </si>
  <si>
    <t>DR/PUN/23-24/56035179</t>
  </si>
  <si>
    <t>Atul Sikchi</t>
  </si>
  <si>
    <t>P/P : 8/80</t>
  </si>
  <si>
    <t>DR/PUN/23-24/56035229</t>
  </si>
  <si>
    <t>CPUN24/056018140</t>
  </si>
  <si>
    <t>CAPGEMINI TECHNOLOGY SERVICES INDIA LIMITED</t>
  </si>
  <si>
    <t>Sherna + 2 PAX</t>
  </si>
  <si>
    <t>SP G/G : MUM-PUN ONE WAY DROP-180</t>
  </si>
  <si>
    <t>MH12VT4365</t>
  </si>
  <si>
    <t>DR/PUN/23-24/56035434</t>
  </si>
  <si>
    <t>CPUN24/056018603</t>
  </si>
  <si>
    <t>WOHR PARKING SYSTEMS P LTD</t>
  </si>
  <si>
    <t>Mr Ryan Myers  (VIP)</t>
  </si>
  <si>
    <t>MH12SF7065</t>
  </si>
  <si>
    <t>VIRBHADRA</t>
  </si>
  <si>
    <t>DR/PUN/23-24/56035324</t>
  </si>
  <si>
    <t>CIMH24/027001760</t>
  </si>
  <si>
    <t>ICICI BANK LIMITED</t>
  </si>
  <si>
    <t>Mr ALOK BAJPAI</t>
  </si>
  <si>
    <t>DR/PUN/23-24/56035369</t>
  </si>
  <si>
    <t>CIMH24/027001709</t>
  </si>
  <si>
    <t>MATHWORKS INDIA PRIVATE LIMITED</t>
  </si>
  <si>
    <t>Himanshu  Chattwal</t>
  </si>
  <si>
    <t>DR/PUN/23-24/56035901</t>
  </si>
  <si>
    <t>CPUN24/056018604</t>
  </si>
  <si>
    <t>Deepak  Deshpande</t>
  </si>
  <si>
    <t>DR/PUN/23-24/56035838</t>
  </si>
  <si>
    <t>CPUN24/056018946</t>
  </si>
  <si>
    <t>BAJAJ AUTO LIMITED</t>
  </si>
  <si>
    <t>Gianandrea Fabbro</t>
  </si>
  <si>
    <t>G/G : 8/80</t>
  </si>
  <si>
    <t>MH12PQ7956</t>
  </si>
  <si>
    <t>ANIL</t>
  </si>
  <si>
    <t>DR/PUN/23-24/56036163</t>
  </si>
  <si>
    <t>CPUN24/056018609</t>
  </si>
  <si>
    <t>WOLTERS KLUWER INDIA PRIVATE LIMITED (WEST WING)</t>
  </si>
  <si>
    <t>1. Mahalakshmi Srinivasan 2. Jason Santti</t>
  </si>
  <si>
    <t>MH12QW9765</t>
  </si>
  <si>
    <t>SHUBHAM</t>
  </si>
  <si>
    <t>DR/PUN/23-24/56036162</t>
  </si>
  <si>
    <t>CPUN24/056018571</t>
  </si>
  <si>
    <t>1. Marc Revoredo 2. Anubha Gupta</t>
  </si>
  <si>
    <t>KEDAR</t>
  </si>
  <si>
    <t>DR/PUN/23-24/56035479</t>
  </si>
  <si>
    <t>CPUN24/056018572</t>
  </si>
  <si>
    <t>WOLTERS KLUWER INDIA PRIVATE LIMITED (YERAWADA)</t>
  </si>
  <si>
    <t>Kedar Mahagaonkar / Shrinivas Rawale</t>
  </si>
  <si>
    <t>MH12SF3765</t>
  </si>
  <si>
    <t>SANJAY</t>
  </si>
  <si>
    <t>DR/PUN/23-24/56033464</t>
  </si>
  <si>
    <t>CIMH24/027001753</t>
  </si>
  <si>
    <t>CHELLARAM FOUNDATION</t>
  </si>
  <si>
    <t>Dr Anika Coetzee</t>
  </si>
  <si>
    <t>SP G/G : MUM-PUN ONE WAY DROP</t>
  </si>
  <si>
    <t>SHUBHAM GARUD</t>
  </si>
  <si>
    <t>DR/PUN/23-24/56033479</t>
  </si>
  <si>
    <t>Dr Manju Chandran</t>
  </si>
  <si>
    <t>MH12SF2565</t>
  </si>
  <si>
    <t>PRAVIN</t>
  </si>
  <si>
    <t>DR/PUN/23-24/56033470</t>
  </si>
  <si>
    <t>Dr Shivani mishra &amp; her mother</t>
  </si>
  <si>
    <t>DR/PUN/23-24/56033473</t>
  </si>
  <si>
    <t>Dr Mamas Mamas Andreas</t>
  </si>
  <si>
    <t>DR/PUN/23-24/56037200</t>
  </si>
  <si>
    <t>CPUN24/056019199</t>
  </si>
  <si>
    <t>Humera  Pathan</t>
  </si>
  <si>
    <t>DR/PUN/23-24/56037002</t>
  </si>
  <si>
    <t>CPUN24/056019201</t>
  </si>
  <si>
    <t>Sudatta  Kar</t>
  </si>
  <si>
    <t>DR/PUN/23-24/56037300</t>
  </si>
  <si>
    <t>CPUN24/056019372</t>
  </si>
  <si>
    <t>DELOITTE HASKINS &amp; SELLS LLP</t>
  </si>
  <si>
    <t>Srajan Mishra</t>
  </si>
  <si>
    <t>MH12VF8690</t>
  </si>
  <si>
    <t>RAMESH</t>
  </si>
  <si>
    <t>DR/PUN/23-24/56037163</t>
  </si>
  <si>
    <t>CPUN24/056019352</t>
  </si>
  <si>
    <t>NISSAN MOTOR INDIA PRIVATE LIMITED</t>
  </si>
  <si>
    <t>Rajdeep  Bose</t>
  </si>
  <si>
    <t>MH12TV1306</t>
  </si>
  <si>
    <t>BALAJI</t>
  </si>
  <si>
    <t>DR/PUN/23-24/56037294</t>
  </si>
  <si>
    <t>CPUN24/056019307</t>
  </si>
  <si>
    <t>GE INDIA INDUSTRIAL PVT LTD</t>
  </si>
  <si>
    <t>Swapnil Shinde</t>
  </si>
  <si>
    <t>RAJU</t>
  </si>
  <si>
    <t>DR/PUN/23-24/56037280</t>
  </si>
  <si>
    <t>CIMH24/027001717</t>
  </si>
  <si>
    <t>NIHON PARKERIZING (INDIA) PVT LTD</t>
  </si>
  <si>
    <t>Mr Dinesh Kumar</t>
  </si>
  <si>
    <t>MH12VT9216</t>
  </si>
  <si>
    <t>DR/PUN/23-24/56038156</t>
  </si>
  <si>
    <t>CPUN24/056019637</t>
  </si>
  <si>
    <t>TIAA GLOBAL CAPABILITIES PRIVATE LIMITED-CC-PUN</t>
  </si>
  <si>
    <t>Saurabh Sharma</t>
  </si>
  <si>
    <t>MH12QG4756</t>
  </si>
  <si>
    <t>SANDIP</t>
  </si>
  <si>
    <t>DR/PUN/23-24/56036699</t>
  </si>
  <si>
    <t>CPUN24/056019365</t>
  </si>
  <si>
    <t>Ajay Dhage + 3</t>
  </si>
  <si>
    <t>DHANRAJ</t>
  </si>
  <si>
    <t>DR/PUN/23-24/56037442</t>
  </si>
  <si>
    <t>CPUN24/056019363</t>
  </si>
  <si>
    <t>WEWORK INDIA MANAGEMENT PVT LTD</t>
  </si>
  <si>
    <t>Ramola Karkhanis</t>
  </si>
  <si>
    <t>MH12QG3665</t>
  </si>
  <si>
    <t>DR/PUN/23-24/56037473</t>
  </si>
  <si>
    <t>CPUN24/056019371</t>
  </si>
  <si>
    <t>PREMIUM TRANSMISSION LIMITED</t>
  </si>
  <si>
    <t>Mr. Dhirendra Prasad</t>
  </si>
  <si>
    <t>OSTN G/G : 1 Day/250 Kms</t>
  </si>
  <si>
    <t>MH12SF2556</t>
  </si>
  <si>
    <t>KISHOR</t>
  </si>
  <si>
    <t>DR/PUN/23-24/56037265</t>
  </si>
  <si>
    <t>CIMH24/027001770</t>
  </si>
  <si>
    <t>TIAA GLOBAL CAPABILITIES PRIVATE LIMITED-PUN</t>
  </si>
  <si>
    <t>Sanjay Gupta</t>
  </si>
  <si>
    <t>DR/PUN/23-24/56036727</t>
  </si>
  <si>
    <t>CPUN24/056019200</t>
  </si>
  <si>
    <t>FCM TRAVEL SOLUTIONS (INDIA) PRIVATE LIMITED</t>
  </si>
  <si>
    <t>Mr KARTHIK HERLE KALINGA</t>
  </si>
  <si>
    <t>MH11CH2688</t>
  </si>
  <si>
    <t>ANIKET</t>
  </si>
  <si>
    <t>DR/PUN/23-24/56036726</t>
  </si>
  <si>
    <t>CPUN24/056019369</t>
  </si>
  <si>
    <t>Mr Arvind Kumar Singh</t>
  </si>
  <si>
    <t>DR/PUN/23-24/56037443</t>
  </si>
  <si>
    <t>CPUN24/056019368</t>
  </si>
  <si>
    <t>KIRLOSKAR ELECTRIC COMPANY LIMITED</t>
  </si>
  <si>
    <t>Mr. Ashish Swami</t>
  </si>
  <si>
    <t>MH12KN7629</t>
  </si>
  <si>
    <t>ABHINAV</t>
  </si>
  <si>
    <t>DR/PUN/23-24/56037252</t>
  </si>
  <si>
    <t>CPUN24/056019588</t>
  </si>
  <si>
    <t>CLOUD SOFTWARE GROUP INDIA PRIVATE LIMITED</t>
  </si>
  <si>
    <t>Prashanth Krishnamurthy</t>
  </si>
  <si>
    <t>MH12VF9078</t>
  </si>
  <si>
    <t>VISHAL</t>
  </si>
  <si>
    <t>DR/PUN/23-24/56037578</t>
  </si>
  <si>
    <t>CPUN24/056019356</t>
  </si>
  <si>
    <t>QUESS CORP LIMITED</t>
  </si>
  <si>
    <t>Ashish Dabhade</t>
  </si>
  <si>
    <t>MH12CH2688</t>
  </si>
  <si>
    <t>DR/PUN/23-24/56037586</t>
  </si>
  <si>
    <t>CPUN24/056019364</t>
  </si>
  <si>
    <t>Sandeep Kolhatkar</t>
  </si>
  <si>
    <t>MH12RN7356</t>
  </si>
  <si>
    <t>SUNIL</t>
  </si>
  <si>
    <t>DR/PUN/23-24/56037498</t>
  </si>
  <si>
    <t>CPUN24/056019366</t>
  </si>
  <si>
    <t>Kiran Joshi</t>
  </si>
  <si>
    <t>MH12PQ9756</t>
  </si>
  <si>
    <t>VASIM</t>
  </si>
  <si>
    <t>DR/PUN/23-24/56037589</t>
  </si>
  <si>
    <t>CPUN24/056019367</t>
  </si>
  <si>
    <t>Shashank Didmishe</t>
  </si>
  <si>
    <t>DR/PUN/23-24/56037550</t>
  </si>
  <si>
    <t>CPUN24/056019370</t>
  </si>
  <si>
    <t>Mr Atul Rajwade</t>
  </si>
  <si>
    <t>DR/PUN/23-24/56037411</t>
  </si>
  <si>
    <t>CPUN24/056019383</t>
  </si>
  <si>
    <t>MONIN INDIA PRIVATE LIMITED</t>
  </si>
  <si>
    <t>Mr. Martin  Prabhu</t>
  </si>
  <si>
    <t>MH12WF3629</t>
  </si>
  <si>
    <t>SOMNATH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</si>
</sst>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3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0" fontId="19" fillId="36" borderId="10" xfId="44" applyFont="1" applyFill="1" applyBorder="1" applyAlignment="1">
      <alignment horizontal="left"/>
    </xf>
    <xf numFmtId="0" fontId="19" fillId="0" borderId="10" xfId="48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ix%20bill%20march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Report Details"/>
    </sheetNames>
    <sheetDataSet>
      <sheetData sheetId="0">
        <row r="2">
          <cell r="J2" t="str">
            <v>DR/PUN/23-24/56031482</v>
          </cell>
          <cell r="K2">
            <v>7980</v>
          </cell>
          <cell r="L2">
            <v>730</v>
          </cell>
          <cell r="N2">
            <v>435.5</v>
          </cell>
          <cell r="O2">
            <v>9145.5</v>
          </cell>
          <cell r="Q2" t="str">
            <v>DR/PUN/23-24/56031482</v>
          </cell>
          <cell r="T2">
            <v>730</v>
          </cell>
          <cell r="V2" t="str">
            <v>SHPL/24-25/00340</v>
          </cell>
          <cell r="W2" t="str">
            <v>25-04-2024</v>
          </cell>
        </row>
        <row r="3">
          <cell r="J3" t="str">
            <v>DR/PUN/23-24/56032675</v>
          </cell>
          <cell r="K3">
            <v>4800</v>
          </cell>
          <cell r="L3">
            <v>320</v>
          </cell>
          <cell r="N3">
            <v>256</v>
          </cell>
          <cell r="O3">
            <v>5376</v>
          </cell>
          <cell r="Q3" t="str">
            <v>DR/PUN/23-24/56032675</v>
          </cell>
          <cell r="T3">
            <v>320</v>
          </cell>
          <cell r="V3" t="str">
            <v>SHPL/24-25/00340</v>
          </cell>
          <cell r="W3" t="str">
            <v>25-04-2024</v>
          </cell>
        </row>
        <row r="4">
          <cell r="J4" t="str">
            <v>DR/PUN/23-24/56032810</v>
          </cell>
          <cell r="K4">
            <v>4900</v>
          </cell>
          <cell r="L4">
            <v>365</v>
          </cell>
          <cell r="N4">
            <v>263.24</v>
          </cell>
          <cell r="O4">
            <v>5528.24</v>
          </cell>
          <cell r="Q4" t="str">
            <v>DR/PUN/23-24/56032810</v>
          </cell>
          <cell r="T4">
            <v>365</v>
          </cell>
          <cell r="V4" t="str">
            <v>SHPL/24-25/00340</v>
          </cell>
          <cell r="W4" t="str">
            <v>25-04-2024</v>
          </cell>
        </row>
        <row r="5">
          <cell r="J5" t="str">
            <v>DR/PUN/23-24/56033661</v>
          </cell>
          <cell r="K5">
            <v>8240</v>
          </cell>
          <cell r="L5">
            <v>1025</v>
          </cell>
          <cell r="M5">
            <v>30</v>
          </cell>
          <cell r="N5">
            <v>464.76</v>
          </cell>
          <cell r="O5">
            <v>9759.76</v>
          </cell>
          <cell r="Q5" t="str">
            <v>DR/PUN/23-24/56033661</v>
          </cell>
          <cell r="T5">
            <v>1055</v>
          </cell>
          <cell r="V5" t="str">
            <v>SHPL/24-25/00340</v>
          </cell>
          <cell r="W5" t="str">
            <v>25-04-2024</v>
          </cell>
        </row>
        <row r="6">
          <cell r="J6" t="str">
            <v>DR/PUN/23-24/56033668</v>
          </cell>
          <cell r="K6">
            <v>12900</v>
          </cell>
          <cell r="L6">
            <v>935</v>
          </cell>
          <cell r="N6">
            <v>691.76</v>
          </cell>
          <cell r="O6">
            <v>14526.76</v>
          </cell>
          <cell r="Q6" t="str">
            <v>DR/PUN/23-24/56033668</v>
          </cell>
          <cell r="T6">
            <v>935</v>
          </cell>
          <cell r="V6" t="str">
            <v>SHPL/24-25/00340</v>
          </cell>
          <cell r="W6" t="str">
            <v>25-04-2024</v>
          </cell>
        </row>
        <row r="7">
          <cell r="J7" t="str">
            <v>DR/PUN/23-24/56033795</v>
          </cell>
          <cell r="K7">
            <v>3550</v>
          </cell>
          <cell r="L7">
            <v>365</v>
          </cell>
          <cell r="N7">
            <v>195.76</v>
          </cell>
          <cell r="O7">
            <v>4110.76</v>
          </cell>
          <cell r="Q7" t="str">
            <v>DR/PUN/23-24/56033795</v>
          </cell>
          <cell r="T7">
            <v>365</v>
          </cell>
          <cell r="V7" t="str">
            <v>SHPL/24-25/00340</v>
          </cell>
          <cell r="W7" t="str">
            <v>25-04-2024</v>
          </cell>
        </row>
        <row r="8">
          <cell r="J8" t="str">
            <v>DR/PUN/23-24/56034923</v>
          </cell>
          <cell r="K8">
            <v>1900</v>
          </cell>
          <cell r="M8">
            <v>20</v>
          </cell>
          <cell r="N8">
            <v>96</v>
          </cell>
          <cell r="O8">
            <v>2016</v>
          </cell>
          <cell r="Q8" t="str">
            <v>DR/PUN/23-24/56034923</v>
          </cell>
          <cell r="T8">
            <v>20</v>
          </cell>
          <cell r="V8" t="str">
            <v>SHPL/24-25/00340</v>
          </cell>
          <cell r="W8" t="str">
            <v>25-04-2024</v>
          </cell>
        </row>
        <row r="9">
          <cell r="J9" t="str">
            <v>DR/PUN/23-24/56035043</v>
          </cell>
          <cell r="K9">
            <v>1900</v>
          </cell>
          <cell r="N9">
            <v>95</v>
          </cell>
          <cell r="O9">
            <v>1995</v>
          </cell>
          <cell r="Q9" t="str">
            <v>DR/PUN/23-24/56035043</v>
          </cell>
          <cell r="T9">
            <v>0</v>
          </cell>
          <cell r="V9" t="str">
            <v>SHPL/24-25/00340</v>
          </cell>
          <cell r="W9" t="str">
            <v>25-04-2024</v>
          </cell>
        </row>
        <row r="10">
          <cell r="J10" t="str">
            <v>DR/PUN/23-24/56035179</v>
          </cell>
          <cell r="K10">
            <v>4420</v>
          </cell>
          <cell r="N10">
            <v>221</v>
          </cell>
          <cell r="O10">
            <v>4641</v>
          </cell>
          <cell r="Q10" t="str">
            <v>DR/PUN/23-24/56035179</v>
          </cell>
          <cell r="T10">
            <v>0</v>
          </cell>
          <cell r="V10" t="str">
            <v>SHPL/24-25/00340</v>
          </cell>
          <cell r="W10" t="str">
            <v>25-04-2024</v>
          </cell>
        </row>
        <row r="11">
          <cell r="J11" t="str">
            <v>DR/PUN/23-24/56035229</v>
          </cell>
          <cell r="K11">
            <v>3872</v>
          </cell>
          <cell r="L11">
            <v>655</v>
          </cell>
          <cell r="N11">
            <v>226.36</v>
          </cell>
          <cell r="O11">
            <v>4753.3599999999997</v>
          </cell>
          <cell r="Q11" t="str">
            <v>DR/PUN/23-24/56035229</v>
          </cell>
          <cell r="T11">
            <v>655</v>
          </cell>
          <cell r="V11" t="str">
            <v>SHPL/24-25/00340</v>
          </cell>
          <cell r="W11" t="str">
            <v>25-04-2024</v>
          </cell>
        </row>
        <row r="12">
          <cell r="J12" t="str">
            <v>DR/PUN/23-24/56035434</v>
          </cell>
          <cell r="K12">
            <v>5060</v>
          </cell>
          <cell r="L12">
            <v>365</v>
          </cell>
          <cell r="N12">
            <v>271.24</v>
          </cell>
          <cell r="O12">
            <v>5696.24</v>
          </cell>
          <cell r="Q12" t="str">
            <v>DR/PUN/23-24/56035434</v>
          </cell>
          <cell r="T12">
            <v>365</v>
          </cell>
          <cell r="V12" t="str">
            <v>SHPL/24-25/00340</v>
          </cell>
          <cell r="W12" t="str">
            <v>25-04-2024</v>
          </cell>
        </row>
        <row r="13">
          <cell r="J13" t="str">
            <v>DR/PUN/23-24/56035369</v>
          </cell>
          <cell r="K13">
            <v>4800</v>
          </cell>
          <cell r="L13">
            <v>412</v>
          </cell>
          <cell r="N13">
            <v>260.60000000000002</v>
          </cell>
          <cell r="O13">
            <v>5472.6</v>
          </cell>
          <cell r="Q13" t="str">
            <v>DR/PUN/23-24/56035369</v>
          </cell>
          <cell r="T13">
            <v>412</v>
          </cell>
          <cell r="V13" t="str">
            <v>SHPL/24-25/00340</v>
          </cell>
          <cell r="W13" t="str">
            <v>25-04-2024</v>
          </cell>
        </row>
        <row r="14">
          <cell r="J14" t="str">
            <v>DR/PUN/23-24/56035324</v>
          </cell>
          <cell r="K14">
            <v>8020</v>
          </cell>
          <cell r="L14">
            <v>730</v>
          </cell>
          <cell r="N14">
            <v>437.5</v>
          </cell>
          <cell r="O14">
            <v>9187.5</v>
          </cell>
          <cell r="Q14" t="str">
            <v>DR/PUN/23-24/56035324</v>
          </cell>
          <cell r="T14">
            <v>730</v>
          </cell>
          <cell r="V14" t="str">
            <v>SHPL/24-25/00340</v>
          </cell>
          <cell r="W14" t="str">
            <v>25-04-2024</v>
          </cell>
        </row>
        <row r="15">
          <cell r="J15" t="str">
            <v>DR/PUN/23-24/56035901</v>
          </cell>
          <cell r="K15">
            <v>3550</v>
          </cell>
          <cell r="L15">
            <v>320</v>
          </cell>
          <cell r="N15">
            <v>193.5</v>
          </cell>
          <cell r="O15">
            <v>4063.5</v>
          </cell>
          <cell r="Q15" t="str">
            <v>DR/PUN/23-24/56035901</v>
          </cell>
          <cell r="T15">
            <v>320</v>
          </cell>
          <cell r="V15" t="str">
            <v>SHPL/24-25/00340</v>
          </cell>
          <cell r="W15" t="str">
            <v>25-04-2024</v>
          </cell>
        </row>
        <row r="16">
          <cell r="J16" t="str">
            <v>DR/PUN/23-24/56035838</v>
          </cell>
          <cell r="K16">
            <v>3760</v>
          </cell>
          <cell r="N16">
            <v>188</v>
          </cell>
          <cell r="O16">
            <v>3948</v>
          </cell>
          <cell r="Q16" t="str">
            <v>DR/PUN/23-24/56035838</v>
          </cell>
          <cell r="T16">
            <v>0</v>
          </cell>
          <cell r="V16" t="str">
            <v>SHPL/24-25/00340</v>
          </cell>
          <cell r="W16" t="str">
            <v>25-04-2024</v>
          </cell>
        </row>
        <row r="17">
          <cell r="J17" t="str">
            <v>DR/PUN/23-24/56035479</v>
          </cell>
          <cell r="K17">
            <v>5020</v>
          </cell>
          <cell r="L17">
            <v>365</v>
          </cell>
          <cell r="M17">
            <v>250</v>
          </cell>
          <cell r="N17">
            <v>281.76</v>
          </cell>
          <cell r="O17">
            <v>5916.76</v>
          </cell>
          <cell r="Q17" t="str">
            <v>DR/PUN/23-24/56035479</v>
          </cell>
          <cell r="T17">
            <v>615</v>
          </cell>
          <cell r="V17" t="str">
            <v>SHPL/24-25/00340</v>
          </cell>
          <cell r="W17" t="str">
            <v>25-04-2024</v>
          </cell>
        </row>
        <row r="18">
          <cell r="J18" t="str">
            <v>DR/PUN/23-24/56036162</v>
          </cell>
          <cell r="K18">
            <v>4800</v>
          </cell>
          <cell r="L18">
            <v>365</v>
          </cell>
          <cell r="M18">
            <v>250</v>
          </cell>
          <cell r="N18">
            <v>270.76</v>
          </cell>
          <cell r="O18">
            <v>5685.76</v>
          </cell>
          <cell r="Q18" t="str">
            <v>DR/PUN/23-24/56036162</v>
          </cell>
          <cell r="T18">
            <v>615</v>
          </cell>
          <cell r="V18" t="str">
            <v>SHPL/24-25/00340</v>
          </cell>
          <cell r="W18" t="str">
            <v>25-04-2024</v>
          </cell>
        </row>
        <row r="19">
          <cell r="J19" t="str">
            <v>DR/PUN/23-24/56036163</v>
          </cell>
          <cell r="K19">
            <v>4800</v>
          </cell>
          <cell r="L19">
            <v>365</v>
          </cell>
          <cell r="M19">
            <v>250</v>
          </cell>
          <cell r="N19">
            <v>270.76</v>
          </cell>
          <cell r="O19">
            <v>5685.76</v>
          </cell>
          <cell r="Q19" t="str">
            <v>DR/PUN/23-24/56036163</v>
          </cell>
          <cell r="T19">
            <v>615</v>
          </cell>
          <cell r="V19" t="str">
            <v>SHPL/24-25/00340</v>
          </cell>
          <cell r="W19" t="str">
            <v>25-04-2024</v>
          </cell>
        </row>
        <row r="20">
          <cell r="J20" t="str">
            <v>DR/PUN/23-24/56033470</v>
          </cell>
          <cell r="K20">
            <v>4800</v>
          </cell>
          <cell r="L20">
            <v>365</v>
          </cell>
          <cell r="M20">
            <v>250</v>
          </cell>
          <cell r="N20">
            <v>270.76</v>
          </cell>
          <cell r="O20">
            <v>5685.76</v>
          </cell>
          <cell r="Q20" t="str">
            <v>DR/PUN/23-24/56033470</v>
          </cell>
          <cell r="T20">
            <v>615</v>
          </cell>
          <cell r="V20" t="str">
            <v>SHPL/24-25/00340</v>
          </cell>
          <cell r="W20" t="str">
            <v>25-04-2024</v>
          </cell>
        </row>
        <row r="21">
          <cell r="J21" t="str">
            <v>DR/PUN/23-24/56033464</v>
          </cell>
          <cell r="K21">
            <v>4800</v>
          </cell>
          <cell r="L21">
            <v>365</v>
          </cell>
          <cell r="M21">
            <v>250</v>
          </cell>
          <cell r="N21">
            <v>270.76</v>
          </cell>
          <cell r="O21">
            <v>5685.76</v>
          </cell>
          <cell r="Q21" t="str">
            <v>DR/PUN/23-24/56033464</v>
          </cell>
          <cell r="T21">
            <v>615</v>
          </cell>
          <cell r="V21" t="str">
            <v>SHPL/24-25/00340</v>
          </cell>
          <cell r="W21" t="str">
            <v>25-04-2024</v>
          </cell>
        </row>
        <row r="22">
          <cell r="J22" t="str">
            <v>DR/PUN/23-24/56033479</v>
          </cell>
          <cell r="K22">
            <v>4800</v>
          </cell>
          <cell r="L22">
            <v>365</v>
          </cell>
          <cell r="M22">
            <v>250</v>
          </cell>
          <cell r="N22">
            <v>270.76</v>
          </cell>
          <cell r="O22">
            <v>5685.76</v>
          </cell>
          <cell r="Q22" t="str">
            <v>DR/PUN/23-24/56033479</v>
          </cell>
          <cell r="T22">
            <v>615</v>
          </cell>
          <cell r="V22" t="str">
            <v>SHPL/24-25/00340</v>
          </cell>
          <cell r="W22" t="str">
            <v>25-04-2024</v>
          </cell>
        </row>
        <row r="23">
          <cell r="J23" t="str">
            <v>DR/PUN/23-24/56033473</v>
          </cell>
          <cell r="K23">
            <v>4800</v>
          </cell>
          <cell r="L23">
            <v>365</v>
          </cell>
          <cell r="M23">
            <v>250</v>
          </cell>
          <cell r="N23">
            <v>270.76</v>
          </cell>
          <cell r="O23">
            <v>5685.76</v>
          </cell>
          <cell r="Q23" t="str">
            <v>DR/PUN/23-24/56033473</v>
          </cell>
          <cell r="T23">
            <v>615</v>
          </cell>
          <cell r="V23" t="str">
            <v>SHPL/24-25/00340</v>
          </cell>
          <cell r="W23" t="str">
            <v>25-04-2024</v>
          </cell>
        </row>
        <row r="24">
          <cell r="J24" t="str">
            <v>DR/PUN/23-24/56037200</v>
          </cell>
          <cell r="K24">
            <v>5278.33</v>
          </cell>
          <cell r="M24">
            <v>10</v>
          </cell>
          <cell r="N24">
            <v>264.42</v>
          </cell>
          <cell r="O24">
            <v>5552.75</v>
          </cell>
          <cell r="Q24" t="str">
            <v>DR/PUN/23-24/56037200</v>
          </cell>
          <cell r="T24">
            <v>10</v>
          </cell>
          <cell r="V24" t="str">
            <v>SHPL/24-25/00340</v>
          </cell>
          <cell r="W24" t="str">
            <v>25-04-2024</v>
          </cell>
        </row>
        <row r="25">
          <cell r="J25" t="str">
            <v>DR/PUN/23-24/56038156</v>
          </cell>
          <cell r="K25">
            <v>2900</v>
          </cell>
          <cell r="N25">
            <v>145</v>
          </cell>
          <cell r="O25">
            <v>3045</v>
          </cell>
          <cell r="Q25" t="str">
            <v>DR/PUN/23-24/56038156</v>
          </cell>
          <cell r="T25">
            <v>0</v>
          </cell>
          <cell r="V25" t="str">
            <v>SHPL/24-25/00340</v>
          </cell>
          <cell r="W25" t="str">
            <v>25-04-2024</v>
          </cell>
        </row>
        <row r="26">
          <cell r="J26" t="str">
            <v>DR/PUN/23-24/56037002</v>
          </cell>
          <cell r="K26">
            <v>3802</v>
          </cell>
          <cell r="L26">
            <v>365</v>
          </cell>
          <cell r="N26">
            <v>208.36</v>
          </cell>
          <cell r="O26">
            <v>4375.3599999999997</v>
          </cell>
          <cell r="Q26" t="str">
            <v>DR/PUN/23-24/56037002</v>
          </cell>
          <cell r="T26">
            <v>365</v>
          </cell>
          <cell r="V26" t="str">
            <v>SHPL/24-25/00340</v>
          </cell>
          <cell r="W26" t="str">
            <v>25-04-2024</v>
          </cell>
        </row>
        <row r="27">
          <cell r="J27" t="str">
            <v>DR/PUN/23-24/56037163</v>
          </cell>
          <cell r="K27">
            <v>8238</v>
          </cell>
          <cell r="L27">
            <v>505</v>
          </cell>
          <cell r="N27">
            <v>437.16</v>
          </cell>
          <cell r="O27">
            <v>9180.16</v>
          </cell>
          <cell r="Q27" t="str">
            <v>DR/PUN/23-24/56037163</v>
          </cell>
          <cell r="T27">
            <v>505</v>
          </cell>
          <cell r="V27" t="str">
            <v>SHPL/24-25/00340</v>
          </cell>
          <cell r="W27" t="str">
            <v>25-04-2024</v>
          </cell>
        </row>
        <row r="28">
          <cell r="J28" t="str">
            <v>DR/PUN/23-24/56037301</v>
          </cell>
          <cell r="K28">
            <v>4668</v>
          </cell>
          <cell r="L28">
            <v>693</v>
          </cell>
          <cell r="N28">
            <v>268.04000000000002</v>
          </cell>
          <cell r="O28">
            <v>5629.04</v>
          </cell>
          <cell r="Q28" t="e">
            <v>#N/A</v>
          </cell>
          <cell r="T28">
            <v>693</v>
          </cell>
          <cell r="V28" t="str">
            <v>SHPL/24-25/00340</v>
          </cell>
          <cell r="W28" t="str">
            <v>25-04-2024</v>
          </cell>
        </row>
        <row r="29">
          <cell r="J29" t="str">
            <v>DR/PUN/23-24/56037300</v>
          </cell>
          <cell r="K29">
            <v>5634</v>
          </cell>
          <cell r="L29">
            <v>710</v>
          </cell>
          <cell r="N29">
            <v>317.2</v>
          </cell>
          <cell r="O29">
            <v>6661.2</v>
          </cell>
          <cell r="Q29" t="str">
            <v>DR/PUN/23-24/56037300</v>
          </cell>
          <cell r="T29">
            <v>710</v>
          </cell>
          <cell r="V29" t="str">
            <v>SHPL/24-25/00340</v>
          </cell>
          <cell r="W29" t="str">
            <v>25-04-2024</v>
          </cell>
        </row>
        <row r="30">
          <cell r="J30" t="str">
            <v>DR/PUN/23-24/56037280</v>
          </cell>
          <cell r="K30">
            <v>4150</v>
          </cell>
          <cell r="N30">
            <v>207.5</v>
          </cell>
          <cell r="O30">
            <v>4357.5</v>
          </cell>
          <cell r="Q30" t="str">
            <v>DR/PUN/23-24/56037280</v>
          </cell>
          <cell r="T30">
            <v>0</v>
          </cell>
          <cell r="V30" t="str">
            <v>SHPL/24-25/00340</v>
          </cell>
          <cell r="W30" t="str">
            <v>25-04-2024</v>
          </cell>
        </row>
        <row r="31">
          <cell r="J31" t="str">
            <v>DR/PUN/23-24/56037294</v>
          </cell>
          <cell r="K31">
            <v>7880</v>
          </cell>
          <cell r="L31">
            <v>640</v>
          </cell>
          <cell r="N31">
            <v>426</v>
          </cell>
          <cell r="O31">
            <v>8946</v>
          </cell>
          <cell r="Q31" t="str">
            <v>DR/PUN/23-24/56037294</v>
          </cell>
          <cell r="T31">
            <v>640</v>
          </cell>
          <cell r="V31" t="str">
            <v>SHPL/24-25/00340</v>
          </cell>
          <cell r="W31" t="str">
            <v>25-04-2024</v>
          </cell>
        </row>
        <row r="32">
          <cell r="J32" t="str">
            <v>DR/PUN/23-24/56036699</v>
          </cell>
          <cell r="K32">
            <v>2025</v>
          </cell>
          <cell r="N32">
            <v>101.24</v>
          </cell>
          <cell r="O32">
            <v>2126.2399999999998</v>
          </cell>
          <cell r="Q32" t="str">
            <v>DR/PUN/23-24/56036699</v>
          </cell>
          <cell r="T32">
            <v>0</v>
          </cell>
          <cell r="V32" t="str">
            <v>SHPL/24-25/00340</v>
          </cell>
          <cell r="W32" t="str">
            <v>25-04-2024</v>
          </cell>
        </row>
        <row r="33">
          <cell r="J33" t="str">
            <v>DR/PUN/23-24/56037443</v>
          </cell>
          <cell r="K33">
            <v>4762</v>
          </cell>
          <cell r="N33">
            <v>238.1</v>
          </cell>
          <cell r="O33">
            <v>5000.1000000000004</v>
          </cell>
          <cell r="Q33" t="str">
            <v>DR/PUN/23-24/56037443</v>
          </cell>
          <cell r="T33">
            <v>0</v>
          </cell>
          <cell r="V33" t="str">
            <v>SHPL/24-25/00340</v>
          </cell>
          <cell r="W33" t="str">
            <v>25-04-2024</v>
          </cell>
        </row>
        <row r="34">
          <cell r="J34" t="str">
            <v>DR/PUN/23-24/56036726</v>
          </cell>
          <cell r="K34">
            <v>3602</v>
          </cell>
          <cell r="N34">
            <v>180.1</v>
          </cell>
          <cell r="O34">
            <v>3782.1</v>
          </cell>
          <cell r="Q34" t="str">
            <v>DR/PUN/23-24/56036726</v>
          </cell>
          <cell r="T34">
            <v>0</v>
          </cell>
          <cell r="V34" t="str">
            <v>SHPL/24-25/00340</v>
          </cell>
          <cell r="W34" t="str">
            <v>25-04-2024</v>
          </cell>
        </row>
        <row r="35">
          <cell r="J35" t="str">
            <v>DR/PUN/23-24/56036727</v>
          </cell>
          <cell r="K35">
            <v>2513</v>
          </cell>
          <cell r="N35">
            <v>125.64</v>
          </cell>
          <cell r="O35">
            <v>2638.64</v>
          </cell>
          <cell r="Q35" t="str">
            <v>DR/PUN/23-24/56036727</v>
          </cell>
          <cell r="T35">
            <v>0</v>
          </cell>
          <cell r="V35" t="str">
            <v>SHPL/24-25/00340</v>
          </cell>
          <cell r="W35" t="str">
            <v>25-04-2024</v>
          </cell>
        </row>
        <row r="36">
          <cell r="J36" t="str">
            <v>DR/PUN/23-24/56037442</v>
          </cell>
          <cell r="K36">
            <v>5340</v>
          </cell>
          <cell r="L36">
            <v>730</v>
          </cell>
          <cell r="N36">
            <v>303.5</v>
          </cell>
          <cell r="O36">
            <v>6373.5</v>
          </cell>
          <cell r="Q36" t="str">
            <v>DR/PUN/23-24/56037442</v>
          </cell>
          <cell r="T36">
            <v>730</v>
          </cell>
          <cell r="V36" t="str">
            <v>SHPL/24-25/00340</v>
          </cell>
          <cell r="W36" t="str">
            <v>25-04-2024</v>
          </cell>
        </row>
        <row r="37">
          <cell r="J37" t="str">
            <v>DR/PUN/23-24/56037452</v>
          </cell>
          <cell r="K37">
            <v>7580</v>
          </cell>
          <cell r="L37">
            <v>730</v>
          </cell>
          <cell r="N37">
            <v>415.5</v>
          </cell>
          <cell r="O37">
            <v>8725.5</v>
          </cell>
          <cell r="Q37" t="e">
            <v>#N/A</v>
          </cell>
          <cell r="T37">
            <v>730</v>
          </cell>
          <cell r="V37" t="str">
            <v>SHPL/24-25/00340</v>
          </cell>
          <cell r="W37" t="str">
            <v>25-04-2024</v>
          </cell>
        </row>
        <row r="38">
          <cell r="J38" t="str">
            <v>DR/PUN/23-24/56037265</v>
          </cell>
          <cell r="K38">
            <v>4980</v>
          </cell>
          <cell r="L38">
            <v>412</v>
          </cell>
          <cell r="N38">
            <v>269.60000000000002</v>
          </cell>
          <cell r="O38">
            <v>5661.6</v>
          </cell>
          <cell r="Q38" t="str">
            <v>DR/PUN/23-24/56037265</v>
          </cell>
          <cell r="T38">
            <v>412</v>
          </cell>
          <cell r="V38" t="str">
            <v>SHPL/24-25/00340</v>
          </cell>
          <cell r="W38" t="str">
            <v>25-04-2024</v>
          </cell>
        </row>
        <row r="39">
          <cell r="J39" t="str">
            <v>DR/PUN/23-24/56037252</v>
          </cell>
          <cell r="K39">
            <v>2275</v>
          </cell>
          <cell r="N39">
            <v>113.76</v>
          </cell>
          <cell r="O39">
            <v>2388.7600000000002</v>
          </cell>
          <cell r="Q39" t="str">
            <v>DR/PUN/23-24/56037252</v>
          </cell>
          <cell r="T39">
            <v>0</v>
          </cell>
          <cell r="V39" t="str">
            <v>SHPL/24-25/00340</v>
          </cell>
          <cell r="W39" t="str">
            <v>25-04-2024</v>
          </cell>
        </row>
        <row r="40">
          <cell r="J40" t="str">
            <v>DR/PUN/23-24/56037473</v>
          </cell>
          <cell r="K40">
            <v>16340</v>
          </cell>
          <cell r="L40">
            <v>935</v>
          </cell>
          <cell r="M40">
            <v>60</v>
          </cell>
          <cell r="N40">
            <v>866.76</v>
          </cell>
          <cell r="O40">
            <v>18201.759999999998</v>
          </cell>
          <cell r="Q40" t="str">
            <v>DR/PUN/23-24/56037473</v>
          </cell>
          <cell r="T40">
            <v>995</v>
          </cell>
          <cell r="V40" t="str">
            <v>SHPL/24-25/00340</v>
          </cell>
          <cell r="W40" t="str">
            <v>25-04-2024</v>
          </cell>
        </row>
        <row r="41">
          <cell r="J41" t="str">
            <v>DR/PUN/23-24/56037560</v>
          </cell>
          <cell r="K41">
            <v>2277</v>
          </cell>
          <cell r="N41">
            <v>113.84</v>
          </cell>
          <cell r="O41">
            <v>2390.84</v>
          </cell>
          <cell r="Q41" t="e">
            <v>#N/A</v>
          </cell>
          <cell r="T41">
            <v>0</v>
          </cell>
          <cell r="V41" t="str">
            <v>SHPL/24-25/00340</v>
          </cell>
          <cell r="W41" t="str">
            <v>25-04-2024</v>
          </cell>
        </row>
        <row r="42">
          <cell r="J42" t="str">
            <v>DR/PUN/23-24/56037411</v>
          </cell>
          <cell r="K42">
            <v>2612</v>
          </cell>
          <cell r="N42">
            <v>130.6</v>
          </cell>
          <cell r="O42">
            <v>2742.6</v>
          </cell>
          <cell r="Q42" t="str">
            <v>DR/PUN/23-24/56037411</v>
          </cell>
          <cell r="T42">
            <v>0</v>
          </cell>
          <cell r="V42" t="str">
            <v>SHPL/24-25/00340</v>
          </cell>
          <cell r="W42" t="str">
            <v>25-04-2024</v>
          </cell>
        </row>
        <row r="43">
          <cell r="J43" t="str">
            <v>DR/PUN/23-24/56037550</v>
          </cell>
          <cell r="K43">
            <v>6110</v>
          </cell>
          <cell r="L43">
            <v>1015</v>
          </cell>
          <cell r="N43">
            <v>356.24</v>
          </cell>
          <cell r="O43">
            <v>7481.24</v>
          </cell>
          <cell r="Q43" t="str">
            <v>DR/PUN/23-24/56037550</v>
          </cell>
          <cell r="T43">
            <v>1015</v>
          </cell>
          <cell r="V43" t="str">
            <v>SHPL/24-25/00340</v>
          </cell>
          <cell r="W43" t="str">
            <v>25-04-2024</v>
          </cell>
        </row>
        <row r="44">
          <cell r="J44" t="str">
            <v>DR/PUN/23-24/56037568</v>
          </cell>
          <cell r="K44">
            <v>2609</v>
          </cell>
          <cell r="N44">
            <v>130.46</v>
          </cell>
          <cell r="O44">
            <v>2739.46</v>
          </cell>
          <cell r="Q44" t="e">
            <v>#N/A</v>
          </cell>
          <cell r="T44">
            <v>0</v>
          </cell>
          <cell r="V44" t="str">
            <v>SHPL/24-25/00340</v>
          </cell>
          <cell r="W44" t="str">
            <v>25-04-2024</v>
          </cell>
        </row>
        <row r="45">
          <cell r="J45" t="str">
            <v>DR/PUN/23-24/56037578</v>
          </cell>
          <cell r="K45">
            <v>5718</v>
          </cell>
          <cell r="L45">
            <v>935</v>
          </cell>
          <cell r="N45">
            <v>332.64</v>
          </cell>
          <cell r="O45">
            <v>6985.64</v>
          </cell>
          <cell r="Q45" t="str">
            <v>DR/PUN/23-24/56037578</v>
          </cell>
          <cell r="T45">
            <v>935</v>
          </cell>
          <cell r="V45" t="str">
            <v>SHPL/24-25/00340</v>
          </cell>
          <cell r="W45" t="str">
            <v>25-04-2024</v>
          </cell>
        </row>
        <row r="46">
          <cell r="J46" t="str">
            <v>DR/PUN/23-24/56037589</v>
          </cell>
          <cell r="K46">
            <v>2025</v>
          </cell>
          <cell r="N46">
            <v>101.24</v>
          </cell>
          <cell r="O46">
            <v>2126.2399999999998</v>
          </cell>
          <cell r="Q46" t="str">
            <v>DR/PUN/23-24/56037589</v>
          </cell>
          <cell r="T46">
            <v>0</v>
          </cell>
          <cell r="V46" t="str">
            <v>SHPL/24-25/00340</v>
          </cell>
          <cell r="W46" t="str">
            <v>25-04-2024</v>
          </cell>
        </row>
        <row r="47">
          <cell r="J47" t="str">
            <v>DR/PUN/23-24/56037498</v>
          </cell>
          <cell r="K47">
            <v>3282</v>
          </cell>
          <cell r="N47">
            <v>164.1</v>
          </cell>
          <cell r="O47">
            <v>3446.1</v>
          </cell>
          <cell r="Q47" t="str">
            <v>DR/PUN/23-24/56037498</v>
          </cell>
          <cell r="T47">
            <v>0</v>
          </cell>
          <cell r="V47" t="str">
            <v>SHPL/24-25/00340</v>
          </cell>
          <cell r="W47" t="str">
            <v>25-04-2024</v>
          </cell>
        </row>
        <row r="48">
          <cell r="J48" t="str">
            <v>DR/PUN/23-24/56037586</v>
          </cell>
          <cell r="K48">
            <v>1984</v>
          </cell>
          <cell r="N48">
            <v>99.2</v>
          </cell>
          <cell r="O48">
            <v>2083.1999999999998</v>
          </cell>
          <cell r="Q48" t="str">
            <v>DR/PUN/23-24/56037586</v>
          </cell>
          <cell r="T48">
            <v>0</v>
          </cell>
          <cell r="V48" t="str">
            <v>SHPL/24-25/00340</v>
          </cell>
          <cell r="W48" t="str">
            <v>25-04-2024</v>
          </cell>
        </row>
        <row r="49">
          <cell r="J49" t="str">
            <v>DR/PUN/23-24/56037779</v>
          </cell>
          <cell r="K49">
            <v>7380</v>
          </cell>
          <cell r="L49">
            <v>730</v>
          </cell>
          <cell r="N49">
            <v>405.5</v>
          </cell>
          <cell r="O49">
            <v>8515.5</v>
          </cell>
          <cell r="Q49" t="e">
            <v>#N/A</v>
          </cell>
          <cell r="T49">
            <v>730</v>
          </cell>
          <cell r="V49" t="str">
            <v>SHPL/24-25/00340</v>
          </cell>
          <cell r="W49" t="str">
            <v>25-04-2024</v>
          </cell>
        </row>
        <row r="50">
          <cell r="J50" t="str">
            <v>Total:</v>
          </cell>
          <cell r="K50">
            <v>239436.33000000002</v>
          </cell>
          <cell r="L50">
            <v>17177</v>
          </cell>
          <cell r="M50">
            <v>1870</v>
          </cell>
          <cell r="N50">
            <v>12924.240000000002</v>
          </cell>
          <cell r="O50">
            <v>271407.57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topLeftCell="A25" workbookViewId="0">
      <selection activeCell="C8" sqref="C8"/>
    </sheetView>
  </sheetViews>
  <sheetFormatPr defaultRowHeight="14.4" x14ac:dyDescent="0.3"/>
  <cols>
    <col min="1" max="1" width="9.21875" bestFit="1" customWidth="1"/>
    <col min="2" max="3" width="27.77734375" bestFit="1" customWidth="1"/>
    <col min="4" max="5" width="33.33203125" bestFit="1" customWidth="1"/>
    <col min="6" max="6" width="27.77734375" bestFit="1" customWidth="1"/>
    <col min="7" max="7" width="24.109375" bestFit="1" customWidth="1"/>
    <col min="8" max="13" width="18.5546875" bestFit="1" customWidth="1"/>
    <col min="14" max="14" width="22.21875" bestFit="1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5">
        <v>1</v>
      </c>
      <c r="B2" s="11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6">
        <v>12738</v>
      </c>
      <c r="I2" s="6">
        <v>730</v>
      </c>
      <c r="J2" s="6">
        <v>1616.16</v>
      </c>
      <c r="K2" s="6">
        <v>15084.16</v>
      </c>
      <c r="L2" s="2" t="s">
        <v>29</v>
      </c>
      <c r="M2" s="2" t="s">
        <v>30</v>
      </c>
      <c r="N2" s="7">
        <v>917507290187</v>
      </c>
      <c r="O2" s="6">
        <f>VLOOKUP(B2:B44,[1]!Table1[[Comp Ref No]:[Base Amount]],2,)</f>
        <v>7980</v>
      </c>
      <c r="P2" s="6">
        <f>VLOOKUP(B2:B44,'[1]Sales Report Details'!$J$2:$T$50,11,)</f>
        <v>730</v>
      </c>
      <c r="Q2" s="6">
        <v>217.75</v>
      </c>
      <c r="R2" s="6">
        <f>Q2</f>
        <v>217.75</v>
      </c>
      <c r="S2" s="9">
        <v>0</v>
      </c>
      <c r="T2" s="6">
        <f>Q2+R2</f>
        <v>435.5</v>
      </c>
      <c r="U2" s="6">
        <f>O2+P2+T2</f>
        <v>9145.5</v>
      </c>
      <c r="V2" s="2" t="str">
        <f>VLOOKUP(B2:B44,'[1]Sales Report Details'!$J$2:$V$50,13,)</f>
        <v>SHPL/24-25/00340</v>
      </c>
      <c r="W2" s="3" t="str">
        <f>VLOOKUP(B2:B44,'[1]Sales Report Details'!$J$2:$W$50,14,)</f>
        <v>25-04-2024</v>
      </c>
    </row>
    <row r="3" spans="1:23" x14ac:dyDescent="0.3">
      <c r="A3" s="8">
        <v>2</v>
      </c>
      <c r="B3" s="4" t="s">
        <v>31</v>
      </c>
      <c r="C3" s="4" t="s">
        <v>32</v>
      </c>
      <c r="D3" s="4" t="s">
        <v>33</v>
      </c>
      <c r="E3" s="4" t="s">
        <v>26</v>
      </c>
      <c r="F3" s="4" t="s">
        <v>34</v>
      </c>
      <c r="G3" s="4" t="s">
        <v>35</v>
      </c>
      <c r="H3" s="9">
        <v>9100</v>
      </c>
      <c r="I3" s="9">
        <v>320</v>
      </c>
      <c r="J3" s="9">
        <v>1130.4000000000001</v>
      </c>
      <c r="K3" s="9">
        <v>10550.4</v>
      </c>
      <c r="L3" s="4" t="s">
        <v>36</v>
      </c>
      <c r="M3" s="4" t="s">
        <v>37</v>
      </c>
      <c r="N3" s="10">
        <v>918983213821</v>
      </c>
      <c r="O3" s="6">
        <f>VLOOKUP(B3:B45,[1]!Table1[[Comp Ref No]:[Base Amount]],2,)</f>
        <v>4800</v>
      </c>
      <c r="P3" s="6">
        <f>VLOOKUP(B3:B45,'[1]Sales Report Details'!$J$2:$T$50,11,)</f>
        <v>320</v>
      </c>
      <c r="Q3" s="6">
        <v>128</v>
      </c>
      <c r="R3" s="6">
        <f t="shared" ref="R3:R44" si="0">Q3</f>
        <v>128</v>
      </c>
      <c r="S3" s="9">
        <v>0</v>
      </c>
      <c r="T3" s="6">
        <f t="shared" ref="T3:T44" si="1">Q3+R3</f>
        <v>256</v>
      </c>
      <c r="U3" s="6">
        <f t="shared" ref="U3:U44" si="2">O3+P3+T3</f>
        <v>5376</v>
      </c>
      <c r="V3" s="2" t="str">
        <f>VLOOKUP(B3:B45,'[1]Sales Report Details'!$J$2:$V$50,13,)</f>
        <v>SHPL/24-25/00340</v>
      </c>
      <c r="W3" s="3" t="str">
        <f>VLOOKUP(B3:B45,'[1]Sales Report Details'!$J$2:$W$50,14,)</f>
        <v>25-04-2024</v>
      </c>
    </row>
    <row r="4" spans="1:23" x14ac:dyDescent="0.3">
      <c r="A4" s="5">
        <v>3</v>
      </c>
      <c r="B4" s="2" t="s">
        <v>38</v>
      </c>
      <c r="C4" s="2" t="s">
        <v>32</v>
      </c>
      <c r="D4" s="2" t="s">
        <v>33</v>
      </c>
      <c r="E4" s="2" t="s">
        <v>26</v>
      </c>
      <c r="F4" s="2" t="s">
        <v>39</v>
      </c>
      <c r="G4" s="2" t="s">
        <v>35</v>
      </c>
      <c r="H4" s="6">
        <v>9100</v>
      </c>
      <c r="I4" s="6">
        <v>365</v>
      </c>
      <c r="J4" s="6">
        <v>1135.8</v>
      </c>
      <c r="K4" s="6">
        <v>10600.8</v>
      </c>
      <c r="L4" s="2" t="s">
        <v>40</v>
      </c>
      <c r="M4" s="2" t="s">
        <v>41</v>
      </c>
      <c r="N4" s="7">
        <v>917020265718</v>
      </c>
      <c r="O4" s="6">
        <f>VLOOKUP(B4:B46,[1]!Table1[[Comp Ref No]:[Base Amount]],2,)</f>
        <v>4900</v>
      </c>
      <c r="P4" s="6">
        <f>VLOOKUP(B4:B46,'[1]Sales Report Details'!$J$2:$T$50,11,)</f>
        <v>365</v>
      </c>
      <c r="Q4" s="6">
        <v>131.62</v>
      </c>
      <c r="R4" s="6">
        <f t="shared" si="0"/>
        <v>131.62</v>
      </c>
      <c r="S4" s="9">
        <v>0</v>
      </c>
      <c r="T4" s="6">
        <f t="shared" si="1"/>
        <v>263.24</v>
      </c>
      <c r="U4" s="6">
        <f t="shared" si="2"/>
        <v>5528.24</v>
      </c>
      <c r="V4" s="2" t="str">
        <f>VLOOKUP(B4:B46,'[1]Sales Report Details'!$J$2:$V$50,13,)</f>
        <v>SHPL/24-25/00340</v>
      </c>
      <c r="W4" s="3" t="str">
        <f>VLOOKUP(B4:B46,'[1]Sales Report Details'!$J$2:$W$50,14,)</f>
        <v>25-04-2024</v>
      </c>
    </row>
    <row r="5" spans="1:23" x14ac:dyDescent="0.3">
      <c r="A5" s="8">
        <v>4</v>
      </c>
      <c r="B5" s="12" t="s">
        <v>42</v>
      </c>
      <c r="C5" s="4" t="s">
        <v>43</v>
      </c>
      <c r="D5" s="4" t="s">
        <v>44</v>
      </c>
      <c r="E5" s="4" t="s">
        <v>26</v>
      </c>
      <c r="F5" s="4" t="s">
        <v>45</v>
      </c>
      <c r="G5" s="4" t="s">
        <v>28</v>
      </c>
      <c r="H5" s="9">
        <v>16106</v>
      </c>
      <c r="I5" s="9">
        <v>935</v>
      </c>
      <c r="J5" s="9">
        <v>2044.92</v>
      </c>
      <c r="K5" s="9">
        <v>19085.919999999998</v>
      </c>
      <c r="L5" s="4" t="s">
        <v>46</v>
      </c>
      <c r="M5" s="4" t="s">
        <v>47</v>
      </c>
      <c r="N5" s="10">
        <v>919049836979</v>
      </c>
      <c r="O5" s="6">
        <f>VLOOKUP(B5:B47,[1]!Table1[[Comp Ref No]:[Base Amount]],2,)</f>
        <v>12900</v>
      </c>
      <c r="P5" s="6">
        <f>VLOOKUP(B5:B47,'[1]Sales Report Details'!$J$2:$T$50,11,)</f>
        <v>935</v>
      </c>
      <c r="Q5" s="6">
        <v>345.88</v>
      </c>
      <c r="R5" s="6">
        <f t="shared" si="0"/>
        <v>345.88</v>
      </c>
      <c r="S5" s="9">
        <v>0</v>
      </c>
      <c r="T5" s="6">
        <f t="shared" si="1"/>
        <v>691.76</v>
      </c>
      <c r="U5" s="6">
        <f t="shared" si="2"/>
        <v>14526.76</v>
      </c>
      <c r="V5" s="2" t="str">
        <f>VLOOKUP(B5:B47,'[1]Sales Report Details'!$J$2:$V$50,13,)</f>
        <v>SHPL/24-25/00340</v>
      </c>
      <c r="W5" s="3" t="str">
        <f>VLOOKUP(B5:B47,'[1]Sales Report Details'!$J$2:$W$50,14,)</f>
        <v>25-04-2024</v>
      </c>
    </row>
    <row r="6" spans="1:23" x14ac:dyDescent="0.3">
      <c r="A6" s="5">
        <v>5</v>
      </c>
      <c r="B6" s="2" t="s">
        <v>48</v>
      </c>
      <c r="C6" s="2" t="s">
        <v>43</v>
      </c>
      <c r="D6" s="2" t="s">
        <v>44</v>
      </c>
      <c r="E6" s="2" t="s">
        <v>26</v>
      </c>
      <c r="F6" s="2" t="s">
        <v>49</v>
      </c>
      <c r="G6" s="2" t="s">
        <v>50</v>
      </c>
      <c r="H6" s="6">
        <v>9250</v>
      </c>
      <c r="I6" s="6">
        <v>1055</v>
      </c>
      <c r="J6" s="6">
        <v>1236.5999999999999</v>
      </c>
      <c r="K6" s="6">
        <v>11541.6</v>
      </c>
      <c r="L6" s="2" t="s">
        <v>51</v>
      </c>
      <c r="M6" s="2" t="s">
        <v>52</v>
      </c>
      <c r="N6" s="7">
        <v>917058047254</v>
      </c>
      <c r="O6" s="6">
        <f>VLOOKUP(B6:B48,[1]!Table1[[Comp Ref No]:[Base Amount]],2,)</f>
        <v>8240</v>
      </c>
      <c r="P6" s="6">
        <f>VLOOKUP(B6:B48,'[1]Sales Report Details'!$J$2:$T$50,11,)</f>
        <v>1055</v>
      </c>
      <c r="Q6" s="6">
        <v>232.38</v>
      </c>
      <c r="R6" s="6">
        <f t="shared" si="0"/>
        <v>232.38</v>
      </c>
      <c r="S6" s="9">
        <v>0</v>
      </c>
      <c r="T6" s="6">
        <f t="shared" si="1"/>
        <v>464.76</v>
      </c>
      <c r="U6" s="6">
        <f t="shared" si="2"/>
        <v>9759.76</v>
      </c>
      <c r="V6" s="2" t="str">
        <f>VLOOKUP(B6:B48,'[1]Sales Report Details'!$J$2:$V$50,13,)</f>
        <v>SHPL/24-25/00340</v>
      </c>
      <c r="W6" s="3" t="str">
        <f>VLOOKUP(B6:B48,'[1]Sales Report Details'!$J$2:$W$50,14,)</f>
        <v>25-04-2024</v>
      </c>
    </row>
    <row r="7" spans="1:23" x14ac:dyDescent="0.3">
      <c r="A7" s="8">
        <v>6</v>
      </c>
      <c r="B7" s="4" t="s">
        <v>53</v>
      </c>
      <c r="C7" s="4" t="s">
        <v>32</v>
      </c>
      <c r="D7" s="4" t="s">
        <v>33</v>
      </c>
      <c r="E7" s="4" t="s">
        <v>26</v>
      </c>
      <c r="F7" s="4" t="s">
        <v>54</v>
      </c>
      <c r="G7" s="4" t="s">
        <v>35</v>
      </c>
      <c r="H7" s="9">
        <v>5950</v>
      </c>
      <c r="I7" s="9">
        <v>365</v>
      </c>
      <c r="J7" s="9">
        <v>757.8</v>
      </c>
      <c r="K7" s="9">
        <v>7072.8</v>
      </c>
      <c r="L7" s="4" t="s">
        <v>55</v>
      </c>
      <c r="M7" s="4" t="s">
        <v>56</v>
      </c>
      <c r="N7" s="10">
        <v>917028818068</v>
      </c>
      <c r="O7" s="6">
        <f>VLOOKUP(B7:B49,[1]!Table1[[Comp Ref No]:[Base Amount]],2,)</f>
        <v>3550</v>
      </c>
      <c r="P7" s="6">
        <f>VLOOKUP(B7:B49,'[1]Sales Report Details'!$J$2:$T$50,11,)</f>
        <v>365</v>
      </c>
      <c r="Q7" s="6">
        <v>97.88</v>
      </c>
      <c r="R7" s="6">
        <f t="shared" si="0"/>
        <v>97.88</v>
      </c>
      <c r="S7" s="9">
        <v>0</v>
      </c>
      <c r="T7" s="6">
        <f t="shared" si="1"/>
        <v>195.76</v>
      </c>
      <c r="U7" s="6">
        <f t="shared" si="2"/>
        <v>4110.76</v>
      </c>
      <c r="V7" s="2" t="str">
        <f>VLOOKUP(B7:B49,'[1]Sales Report Details'!$J$2:$V$50,13,)</f>
        <v>SHPL/24-25/00340</v>
      </c>
      <c r="W7" s="3" t="str">
        <f>VLOOKUP(B7:B49,'[1]Sales Report Details'!$J$2:$W$50,14,)</f>
        <v>25-04-2024</v>
      </c>
    </row>
    <row r="8" spans="1:23" x14ac:dyDescent="0.3">
      <c r="A8" s="5">
        <v>7</v>
      </c>
      <c r="B8" s="2" t="s">
        <v>57</v>
      </c>
      <c r="C8" s="2" t="s">
        <v>43</v>
      </c>
      <c r="D8" s="2" t="s">
        <v>44</v>
      </c>
      <c r="E8" s="2" t="s">
        <v>26</v>
      </c>
      <c r="F8" s="2" t="s">
        <v>58</v>
      </c>
      <c r="G8" s="2" t="s">
        <v>59</v>
      </c>
      <c r="H8" s="6">
        <v>1561</v>
      </c>
      <c r="I8" s="6">
        <v>20</v>
      </c>
      <c r="J8" s="6">
        <v>189.72</v>
      </c>
      <c r="K8" s="6">
        <v>1770.72</v>
      </c>
      <c r="L8" s="2" t="s">
        <v>60</v>
      </c>
      <c r="M8" s="2" t="s">
        <v>61</v>
      </c>
      <c r="N8" s="7">
        <v>919823514308</v>
      </c>
      <c r="O8" s="6">
        <f>VLOOKUP(B8:B50,[1]!Table1[[Comp Ref No]:[Base Amount]],2,)</f>
        <v>1900</v>
      </c>
      <c r="P8" s="6">
        <f>VLOOKUP(B8:B50,'[1]Sales Report Details'!$J$2:$T$50,11,)</f>
        <v>20</v>
      </c>
      <c r="Q8" s="6">
        <v>48</v>
      </c>
      <c r="R8" s="6">
        <f t="shared" si="0"/>
        <v>48</v>
      </c>
      <c r="S8" s="9">
        <v>0</v>
      </c>
      <c r="T8" s="6">
        <f t="shared" si="1"/>
        <v>96</v>
      </c>
      <c r="U8" s="6">
        <f t="shared" si="2"/>
        <v>2016</v>
      </c>
      <c r="V8" s="2" t="str">
        <f>VLOOKUP(B8:B50,'[1]Sales Report Details'!$J$2:$V$50,13,)</f>
        <v>SHPL/24-25/00340</v>
      </c>
      <c r="W8" s="3" t="str">
        <f>VLOOKUP(B8:B50,'[1]Sales Report Details'!$J$2:$W$50,14,)</f>
        <v>25-04-2024</v>
      </c>
    </row>
    <row r="9" spans="1:23" x14ac:dyDescent="0.3">
      <c r="A9" s="8">
        <v>8</v>
      </c>
      <c r="B9" s="4" t="s">
        <v>62</v>
      </c>
      <c r="C9" s="4" t="s">
        <v>63</v>
      </c>
      <c r="D9" s="4" t="s">
        <v>64</v>
      </c>
      <c r="E9" s="4" t="s">
        <v>26</v>
      </c>
      <c r="F9" s="4" t="s">
        <v>65</v>
      </c>
      <c r="G9" s="4" t="s">
        <v>66</v>
      </c>
      <c r="H9" s="9">
        <v>1960</v>
      </c>
      <c r="I9" s="9">
        <v>0</v>
      </c>
      <c r="J9" s="9">
        <v>235.2</v>
      </c>
      <c r="K9" s="9">
        <v>2195.1999999999998</v>
      </c>
      <c r="L9" s="4" t="s">
        <v>67</v>
      </c>
      <c r="M9" s="4" t="s">
        <v>68</v>
      </c>
      <c r="N9" s="10">
        <v>917659060923</v>
      </c>
      <c r="O9" s="6">
        <f>VLOOKUP(B9:B51,[1]!Table1[[Comp Ref No]:[Base Amount]],2,)</f>
        <v>1900</v>
      </c>
      <c r="P9" s="6">
        <f>VLOOKUP(B9:B51,'[1]Sales Report Details'!$J$2:$T$50,11,)</f>
        <v>0</v>
      </c>
      <c r="Q9" s="6">
        <v>47.5</v>
      </c>
      <c r="R9" s="6">
        <f t="shared" si="0"/>
        <v>47.5</v>
      </c>
      <c r="S9" s="9">
        <v>0</v>
      </c>
      <c r="T9" s="6">
        <f t="shared" si="1"/>
        <v>95</v>
      </c>
      <c r="U9" s="6">
        <f t="shared" si="2"/>
        <v>1995</v>
      </c>
      <c r="V9" s="2" t="str">
        <f>VLOOKUP(B9:B51,'[1]Sales Report Details'!$J$2:$V$50,13,)</f>
        <v>SHPL/24-25/00340</v>
      </c>
      <c r="W9" s="3" t="str">
        <f>VLOOKUP(B9:B51,'[1]Sales Report Details'!$J$2:$W$50,14,)</f>
        <v>25-04-2024</v>
      </c>
    </row>
    <row r="10" spans="1:23" x14ac:dyDescent="0.3">
      <c r="A10" s="5">
        <v>9</v>
      </c>
      <c r="B10" s="2" t="s">
        <v>69</v>
      </c>
      <c r="C10" s="2" t="s">
        <v>63</v>
      </c>
      <c r="D10" s="2" t="s">
        <v>64</v>
      </c>
      <c r="E10" s="2" t="s">
        <v>26</v>
      </c>
      <c r="F10" s="2" t="s">
        <v>70</v>
      </c>
      <c r="G10" s="2" t="s">
        <v>71</v>
      </c>
      <c r="H10" s="6">
        <v>4300</v>
      </c>
      <c r="I10" s="6">
        <v>0</v>
      </c>
      <c r="J10" s="6">
        <v>516</v>
      </c>
      <c r="K10" s="6">
        <v>4816</v>
      </c>
      <c r="L10" s="2" t="s">
        <v>51</v>
      </c>
      <c r="M10" s="2" t="s">
        <v>52</v>
      </c>
      <c r="N10" s="7">
        <v>917058047254</v>
      </c>
      <c r="O10" s="6">
        <f>VLOOKUP(B10:B52,[1]!Table1[[Comp Ref No]:[Base Amount]],2,)</f>
        <v>4420</v>
      </c>
      <c r="P10" s="6">
        <f>VLOOKUP(B10:B52,'[1]Sales Report Details'!$J$2:$T$50,11,)</f>
        <v>0</v>
      </c>
      <c r="Q10" s="6">
        <v>110.5</v>
      </c>
      <c r="R10" s="6">
        <f t="shared" si="0"/>
        <v>110.5</v>
      </c>
      <c r="S10" s="9">
        <v>0</v>
      </c>
      <c r="T10" s="6">
        <f t="shared" si="1"/>
        <v>221</v>
      </c>
      <c r="U10" s="6">
        <f t="shared" si="2"/>
        <v>4641</v>
      </c>
      <c r="V10" s="2" t="str">
        <f>VLOOKUP(B10:B52,'[1]Sales Report Details'!$J$2:$V$50,13,)</f>
        <v>SHPL/24-25/00340</v>
      </c>
      <c r="W10" s="3" t="str">
        <f>VLOOKUP(B10:B52,'[1]Sales Report Details'!$J$2:$W$50,14,)</f>
        <v>25-04-2024</v>
      </c>
    </row>
    <row r="11" spans="1:23" x14ac:dyDescent="0.3">
      <c r="A11" s="8">
        <v>10</v>
      </c>
      <c r="B11" s="4" t="s">
        <v>72</v>
      </c>
      <c r="C11" s="4" t="s">
        <v>73</v>
      </c>
      <c r="D11" s="4" t="s">
        <v>74</v>
      </c>
      <c r="E11" s="4" t="s">
        <v>26</v>
      </c>
      <c r="F11" s="4" t="s">
        <v>75</v>
      </c>
      <c r="G11" s="4" t="s">
        <v>76</v>
      </c>
      <c r="H11" s="9">
        <v>5450</v>
      </c>
      <c r="I11" s="9">
        <v>655</v>
      </c>
      <c r="J11" s="9">
        <v>732.6</v>
      </c>
      <c r="K11" s="9">
        <v>6837.6</v>
      </c>
      <c r="L11" s="4" t="s">
        <v>77</v>
      </c>
      <c r="M11" s="4" t="s">
        <v>56</v>
      </c>
      <c r="N11" s="10">
        <v>917028818068</v>
      </c>
      <c r="O11" s="6">
        <f>VLOOKUP(B11:B53,[1]!Table1[[Comp Ref No]:[Base Amount]],2,)</f>
        <v>3872</v>
      </c>
      <c r="P11" s="6">
        <f>VLOOKUP(B11:B53,'[1]Sales Report Details'!$J$2:$T$50,11,)</f>
        <v>655</v>
      </c>
      <c r="Q11" s="6">
        <v>113.18</v>
      </c>
      <c r="R11" s="6">
        <f t="shared" si="0"/>
        <v>113.18</v>
      </c>
      <c r="S11" s="9">
        <v>0</v>
      </c>
      <c r="T11" s="6">
        <f t="shared" si="1"/>
        <v>226.36</v>
      </c>
      <c r="U11" s="6">
        <f t="shared" si="2"/>
        <v>4753.3599999999997</v>
      </c>
      <c r="V11" s="2" t="str">
        <f>VLOOKUP(B11:B53,'[1]Sales Report Details'!$J$2:$V$50,13,)</f>
        <v>SHPL/24-25/00340</v>
      </c>
      <c r="W11" s="3" t="str">
        <f>VLOOKUP(B11:B53,'[1]Sales Report Details'!$J$2:$W$50,14,)</f>
        <v>25-04-2024</v>
      </c>
    </row>
    <row r="12" spans="1:23" x14ac:dyDescent="0.3">
      <c r="A12" s="5">
        <v>11</v>
      </c>
      <c r="B12" s="2" t="s">
        <v>78</v>
      </c>
      <c r="C12" s="2" t="s">
        <v>79</v>
      </c>
      <c r="D12" s="2" t="s">
        <v>80</v>
      </c>
      <c r="E12" s="2" t="s">
        <v>26</v>
      </c>
      <c r="F12" s="2" t="s">
        <v>81</v>
      </c>
      <c r="G12" s="2" t="s">
        <v>76</v>
      </c>
      <c r="H12" s="6">
        <v>8500</v>
      </c>
      <c r="I12" s="6">
        <v>365</v>
      </c>
      <c r="J12" s="6">
        <v>1063.8</v>
      </c>
      <c r="K12" s="6">
        <v>9928.7999999999993</v>
      </c>
      <c r="L12" s="2" t="s">
        <v>82</v>
      </c>
      <c r="M12" s="2" t="s">
        <v>83</v>
      </c>
      <c r="N12" s="7">
        <v>918788149930</v>
      </c>
      <c r="O12" s="6">
        <f>VLOOKUP(B12:B54,[1]!Table1[[Comp Ref No]:[Base Amount]],2,)</f>
        <v>5060</v>
      </c>
      <c r="P12" s="6">
        <f>VLOOKUP(B12:B54,'[1]Sales Report Details'!$J$2:$T$50,11,)</f>
        <v>365</v>
      </c>
      <c r="Q12" s="6">
        <v>135.62</v>
      </c>
      <c r="R12" s="6">
        <f t="shared" si="0"/>
        <v>135.62</v>
      </c>
      <c r="S12" s="9">
        <v>0</v>
      </c>
      <c r="T12" s="6">
        <f t="shared" si="1"/>
        <v>271.24</v>
      </c>
      <c r="U12" s="6">
        <f t="shared" si="2"/>
        <v>5696.24</v>
      </c>
      <c r="V12" s="2" t="str">
        <f>VLOOKUP(B12:B54,'[1]Sales Report Details'!$J$2:$V$50,13,)</f>
        <v>SHPL/24-25/00340</v>
      </c>
      <c r="W12" s="3" t="str">
        <f>VLOOKUP(B12:B54,'[1]Sales Report Details'!$J$2:$W$50,14,)</f>
        <v>25-04-2024</v>
      </c>
    </row>
    <row r="13" spans="1:23" x14ac:dyDescent="0.3">
      <c r="A13" s="8">
        <v>12</v>
      </c>
      <c r="B13" s="4" t="s">
        <v>84</v>
      </c>
      <c r="C13" s="4" t="s">
        <v>85</v>
      </c>
      <c r="D13" s="4" t="s">
        <v>86</v>
      </c>
      <c r="E13" s="4" t="s">
        <v>26</v>
      </c>
      <c r="F13" s="4" t="s">
        <v>87</v>
      </c>
      <c r="G13" s="4" t="s">
        <v>28</v>
      </c>
      <c r="H13" s="9">
        <v>13188</v>
      </c>
      <c r="I13" s="9">
        <v>730</v>
      </c>
      <c r="J13" s="9">
        <v>1670.16</v>
      </c>
      <c r="K13" s="9">
        <v>15588.16</v>
      </c>
      <c r="L13" s="4" t="s">
        <v>51</v>
      </c>
      <c r="M13" s="4" t="s">
        <v>52</v>
      </c>
      <c r="N13" s="10">
        <v>917058047254</v>
      </c>
      <c r="O13" s="6">
        <f>VLOOKUP(B13:B55,[1]!Table1[[Comp Ref No]:[Base Amount]],2,)</f>
        <v>8020</v>
      </c>
      <c r="P13" s="6">
        <f>VLOOKUP(B13:B55,'[1]Sales Report Details'!$J$2:$T$50,11,)</f>
        <v>730</v>
      </c>
      <c r="Q13" s="6">
        <v>218.75</v>
      </c>
      <c r="R13" s="6">
        <f t="shared" si="0"/>
        <v>218.75</v>
      </c>
      <c r="S13" s="9">
        <v>0</v>
      </c>
      <c r="T13" s="6">
        <f t="shared" si="1"/>
        <v>437.5</v>
      </c>
      <c r="U13" s="6">
        <f t="shared" si="2"/>
        <v>9187.5</v>
      </c>
      <c r="V13" s="2" t="str">
        <f>VLOOKUP(B13:B55,'[1]Sales Report Details'!$J$2:$V$50,13,)</f>
        <v>SHPL/24-25/00340</v>
      </c>
      <c r="W13" s="3" t="str">
        <f>VLOOKUP(B13:B55,'[1]Sales Report Details'!$J$2:$W$50,14,)</f>
        <v>25-04-2024</v>
      </c>
    </row>
    <row r="14" spans="1:23" x14ac:dyDescent="0.3">
      <c r="A14" s="5">
        <v>13</v>
      </c>
      <c r="B14" s="2" t="s">
        <v>88</v>
      </c>
      <c r="C14" s="2" t="s">
        <v>89</v>
      </c>
      <c r="D14" s="2" t="s">
        <v>90</v>
      </c>
      <c r="E14" s="2" t="s">
        <v>26</v>
      </c>
      <c r="F14" s="2" t="s">
        <v>91</v>
      </c>
      <c r="G14" s="2" t="s">
        <v>28</v>
      </c>
      <c r="H14" s="6">
        <v>9450</v>
      </c>
      <c r="I14" s="6">
        <v>412</v>
      </c>
      <c r="J14" s="6">
        <v>1183.44</v>
      </c>
      <c r="K14" s="6">
        <v>11045.44</v>
      </c>
      <c r="L14" s="2" t="s">
        <v>36</v>
      </c>
      <c r="M14" s="2" t="s">
        <v>37</v>
      </c>
      <c r="N14" s="7">
        <v>918983213821</v>
      </c>
      <c r="O14" s="6">
        <f>VLOOKUP(B14:B56,[1]!Table1[[Comp Ref No]:[Base Amount]],2,)</f>
        <v>4800</v>
      </c>
      <c r="P14" s="6">
        <f>VLOOKUP(B14:B56,'[1]Sales Report Details'!$J$2:$T$50,11,)</f>
        <v>412</v>
      </c>
      <c r="Q14" s="6">
        <v>130.30000000000001</v>
      </c>
      <c r="R14" s="6">
        <f t="shared" si="0"/>
        <v>130.30000000000001</v>
      </c>
      <c r="S14" s="9">
        <v>0</v>
      </c>
      <c r="T14" s="6">
        <f t="shared" si="1"/>
        <v>260.60000000000002</v>
      </c>
      <c r="U14" s="6">
        <f t="shared" si="2"/>
        <v>5472.6</v>
      </c>
      <c r="V14" s="2" t="str">
        <f>VLOOKUP(B14:B56,'[1]Sales Report Details'!$J$2:$V$50,13,)</f>
        <v>SHPL/24-25/00340</v>
      </c>
      <c r="W14" s="3" t="str">
        <f>VLOOKUP(B14:B56,'[1]Sales Report Details'!$J$2:$W$50,14,)</f>
        <v>25-04-2024</v>
      </c>
    </row>
    <row r="15" spans="1:23" x14ac:dyDescent="0.3">
      <c r="A15" s="8">
        <v>14</v>
      </c>
      <c r="B15" s="4" t="s">
        <v>92</v>
      </c>
      <c r="C15" s="4" t="s">
        <v>93</v>
      </c>
      <c r="D15" s="4" t="s">
        <v>74</v>
      </c>
      <c r="E15" s="4" t="s">
        <v>26</v>
      </c>
      <c r="F15" s="4" t="s">
        <v>94</v>
      </c>
      <c r="G15" s="4" t="s">
        <v>76</v>
      </c>
      <c r="H15" s="9">
        <v>5450</v>
      </c>
      <c r="I15" s="9">
        <v>320</v>
      </c>
      <c r="J15" s="9">
        <v>692.4</v>
      </c>
      <c r="K15" s="9">
        <v>6462.4</v>
      </c>
      <c r="L15" s="4" t="s">
        <v>55</v>
      </c>
      <c r="M15" s="4" t="s">
        <v>56</v>
      </c>
      <c r="N15" s="10">
        <v>917028818068</v>
      </c>
      <c r="O15" s="6">
        <f>VLOOKUP(B15:B57,[1]!Table1[[Comp Ref No]:[Base Amount]],2,)</f>
        <v>3550</v>
      </c>
      <c r="P15" s="6">
        <f>VLOOKUP(B15:B57,'[1]Sales Report Details'!$J$2:$T$50,11,)</f>
        <v>320</v>
      </c>
      <c r="Q15" s="6">
        <v>96.75</v>
      </c>
      <c r="R15" s="6">
        <f t="shared" si="0"/>
        <v>96.75</v>
      </c>
      <c r="S15" s="9">
        <v>0</v>
      </c>
      <c r="T15" s="6">
        <f t="shared" si="1"/>
        <v>193.5</v>
      </c>
      <c r="U15" s="6">
        <f t="shared" si="2"/>
        <v>4063.5</v>
      </c>
      <c r="V15" s="2" t="str">
        <f>VLOOKUP(B15:B57,'[1]Sales Report Details'!$J$2:$V$50,13,)</f>
        <v>SHPL/24-25/00340</v>
      </c>
      <c r="W15" s="3" t="str">
        <f>VLOOKUP(B15:B57,'[1]Sales Report Details'!$J$2:$W$50,14,)</f>
        <v>25-04-2024</v>
      </c>
    </row>
    <row r="16" spans="1:23" x14ac:dyDescent="0.3">
      <c r="A16" s="5">
        <v>15</v>
      </c>
      <c r="B16" s="2" t="s">
        <v>95</v>
      </c>
      <c r="C16" s="2" t="s">
        <v>96</v>
      </c>
      <c r="D16" s="2" t="s">
        <v>97</v>
      </c>
      <c r="E16" s="2" t="s">
        <v>26</v>
      </c>
      <c r="F16" s="2" t="s">
        <v>98</v>
      </c>
      <c r="G16" s="2" t="s">
        <v>99</v>
      </c>
      <c r="H16" s="6">
        <v>4200</v>
      </c>
      <c r="I16" s="6">
        <v>0</v>
      </c>
      <c r="J16" s="6">
        <v>504</v>
      </c>
      <c r="K16" s="6">
        <v>4704</v>
      </c>
      <c r="L16" s="2" t="s">
        <v>100</v>
      </c>
      <c r="M16" s="2" t="s">
        <v>101</v>
      </c>
      <c r="N16" s="7">
        <v>919657341134</v>
      </c>
      <c r="O16" s="6">
        <f>VLOOKUP(B16:B58,[1]!Table1[[Comp Ref No]:[Base Amount]],2,)</f>
        <v>3760</v>
      </c>
      <c r="P16" s="6">
        <f>VLOOKUP(B16:B58,'[1]Sales Report Details'!$J$2:$T$50,11,)</f>
        <v>0</v>
      </c>
      <c r="Q16" s="6">
        <v>94</v>
      </c>
      <c r="R16" s="6">
        <f t="shared" si="0"/>
        <v>94</v>
      </c>
      <c r="S16" s="9">
        <v>0</v>
      </c>
      <c r="T16" s="6">
        <f t="shared" si="1"/>
        <v>188</v>
      </c>
      <c r="U16" s="6">
        <f t="shared" si="2"/>
        <v>3948</v>
      </c>
      <c r="V16" s="2" t="str">
        <f>VLOOKUP(B16:B58,'[1]Sales Report Details'!$J$2:$V$50,13,)</f>
        <v>SHPL/24-25/00340</v>
      </c>
      <c r="W16" s="3" t="str">
        <f>VLOOKUP(B16:B58,'[1]Sales Report Details'!$J$2:$W$50,14,)</f>
        <v>25-04-2024</v>
      </c>
    </row>
    <row r="17" spans="1:23" x14ac:dyDescent="0.3">
      <c r="A17" s="8">
        <v>16</v>
      </c>
      <c r="B17" s="4" t="s">
        <v>102</v>
      </c>
      <c r="C17" s="4" t="s">
        <v>103</v>
      </c>
      <c r="D17" s="4" t="s">
        <v>104</v>
      </c>
      <c r="E17" s="4" t="s">
        <v>26</v>
      </c>
      <c r="F17" s="4" t="s">
        <v>105</v>
      </c>
      <c r="G17" s="4" t="s">
        <v>76</v>
      </c>
      <c r="H17" s="9">
        <v>7500</v>
      </c>
      <c r="I17" s="9">
        <v>365</v>
      </c>
      <c r="J17" s="9">
        <v>943.8</v>
      </c>
      <c r="K17" s="9">
        <v>8808.7999999999993</v>
      </c>
      <c r="L17" s="4" t="s">
        <v>106</v>
      </c>
      <c r="M17" s="4" t="s">
        <v>107</v>
      </c>
      <c r="N17" s="10">
        <v>919067278384</v>
      </c>
      <c r="O17" s="6">
        <f>VLOOKUP(B17:B59,[1]!Table1[[Comp Ref No]:[Base Amount]],2,)</f>
        <v>4800</v>
      </c>
      <c r="P17" s="6">
        <f>VLOOKUP(B17:B59,'[1]Sales Report Details'!$J$2:$T$50,11,)</f>
        <v>615</v>
      </c>
      <c r="Q17" s="6">
        <v>135.38</v>
      </c>
      <c r="R17" s="6">
        <f t="shared" si="0"/>
        <v>135.38</v>
      </c>
      <c r="S17" s="9">
        <v>0</v>
      </c>
      <c r="T17" s="6">
        <f t="shared" si="1"/>
        <v>270.76</v>
      </c>
      <c r="U17" s="6">
        <f t="shared" si="2"/>
        <v>5685.76</v>
      </c>
      <c r="V17" s="2" t="str">
        <f>VLOOKUP(B17:B59,'[1]Sales Report Details'!$J$2:$V$50,13,)</f>
        <v>SHPL/24-25/00340</v>
      </c>
      <c r="W17" s="3" t="str">
        <f>VLOOKUP(B17:B59,'[1]Sales Report Details'!$J$2:$W$50,14,)</f>
        <v>25-04-2024</v>
      </c>
    </row>
    <row r="18" spans="1:23" x14ac:dyDescent="0.3">
      <c r="A18" s="5">
        <v>17</v>
      </c>
      <c r="B18" s="2" t="s">
        <v>108</v>
      </c>
      <c r="C18" s="2" t="s">
        <v>109</v>
      </c>
      <c r="D18" s="2" t="s">
        <v>104</v>
      </c>
      <c r="E18" s="2" t="s">
        <v>26</v>
      </c>
      <c r="F18" s="2" t="s">
        <v>110</v>
      </c>
      <c r="G18" s="2" t="s">
        <v>76</v>
      </c>
      <c r="H18" s="6">
        <v>7500</v>
      </c>
      <c r="I18" s="6">
        <v>615</v>
      </c>
      <c r="J18" s="6">
        <v>973.8</v>
      </c>
      <c r="K18" s="6">
        <v>9088.7999999999993</v>
      </c>
      <c r="L18" s="2" t="s">
        <v>82</v>
      </c>
      <c r="M18" s="2" t="s">
        <v>111</v>
      </c>
      <c r="N18" s="7">
        <v>918530117436</v>
      </c>
      <c r="O18" s="6">
        <f>VLOOKUP(B18:B60,[1]!Table1[[Comp Ref No]:[Base Amount]],2,)</f>
        <v>4800</v>
      </c>
      <c r="P18" s="6">
        <f>VLOOKUP(B18:B60,'[1]Sales Report Details'!$J$2:$T$50,11,)</f>
        <v>615</v>
      </c>
      <c r="Q18" s="6">
        <v>135.38</v>
      </c>
      <c r="R18" s="6">
        <f t="shared" si="0"/>
        <v>135.38</v>
      </c>
      <c r="S18" s="9">
        <v>0</v>
      </c>
      <c r="T18" s="6">
        <f t="shared" si="1"/>
        <v>270.76</v>
      </c>
      <c r="U18" s="6">
        <f t="shared" si="2"/>
        <v>5685.76</v>
      </c>
      <c r="V18" s="2" t="str">
        <f>VLOOKUP(B18:B60,'[1]Sales Report Details'!$J$2:$V$50,13,)</f>
        <v>SHPL/24-25/00340</v>
      </c>
      <c r="W18" s="3" t="str">
        <f>VLOOKUP(B18:B60,'[1]Sales Report Details'!$J$2:$W$50,14,)</f>
        <v>25-04-2024</v>
      </c>
    </row>
    <row r="19" spans="1:23" x14ac:dyDescent="0.3">
      <c r="A19" s="8">
        <v>18</v>
      </c>
      <c r="B19" s="4" t="s">
        <v>112</v>
      </c>
      <c r="C19" s="4" t="s">
        <v>113</v>
      </c>
      <c r="D19" s="4" t="s">
        <v>114</v>
      </c>
      <c r="E19" s="4" t="s">
        <v>26</v>
      </c>
      <c r="F19" s="4" t="s">
        <v>115</v>
      </c>
      <c r="G19" s="4" t="s">
        <v>76</v>
      </c>
      <c r="H19" s="9">
        <v>7500</v>
      </c>
      <c r="I19" s="9">
        <v>615</v>
      </c>
      <c r="J19" s="9">
        <v>973.8</v>
      </c>
      <c r="K19" s="9">
        <v>9088.7999999999993</v>
      </c>
      <c r="L19" s="4" t="s">
        <v>116</v>
      </c>
      <c r="M19" s="4" t="s">
        <v>117</v>
      </c>
      <c r="N19" s="10">
        <v>917875003017</v>
      </c>
      <c r="O19" s="6">
        <f>VLOOKUP(B19:B61,[1]!Table1[[Comp Ref No]:[Base Amount]],2,)</f>
        <v>5020</v>
      </c>
      <c r="P19" s="6">
        <f>VLOOKUP(B19:B61,'[1]Sales Report Details'!$J$2:$T$50,11,)</f>
        <v>615</v>
      </c>
      <c r="Q19" s="6">
        <v>140.88</v>
      </c>
      <c r="R19" s="6">
        <f t="shared" si="0"/>
        <v>140.88</v>
      </c>
      <c r="S19" s="9">
        <v>0</v>
      </c>
      <c r="T19" s="6">
        <f t="shared" si="1"/>
        <v>281.76</v>
      </c>
      <c r="U19" s="6">
        <f t="shared" si="2"/>
        <v>5916.76</v>
      </c>
      <c r="V19" s="2" t="str">
        <f>VLOOKUP(B19:B61,'[1]Sales Report Details'!$J$2:$V$50,13,)</f>
        <v>SHPL/24-25/00340</v>
      </c>
      <c r="W19" s="3" t="str">
        <f>VLOOKUP(B19:B61,'[1]Sales Report Details'!$J$2:$W$50,14,)</f>
        <v>25-04-2024</v>
      </c>
    </row>
    <row r="20" spans="1:23" x14ac:dyDescent="0.3">
      <c r="A20" s="5">
        <v>19</v>
      </c>
      <c r="B20" s="2" t="s">
        <v>118</v>
      </c>
      <c r="C20" s="2" t="s">
        <v>119</v>
      </c>
      <c r="D20" s="2" t="s">
        <v>120</v>
      </c>
      <c r="E20" s="2" t="s">
        <v>26</v>
      </c>
      <c r="F20" s="2" t="s">
        <v>121</v>
      </c>
      <c r="G20" s="2" t="s">
        <v>122</v>
      </c>
      <c r="H20" s="6">
        <v>8510.7999999999993</v>
      </c>
      <c r="I20" s="6">
        <v>615</v>
      </c>
      <c r="J20" s="6">
        <v>1095.0999999999999</v>
      </c>
      <c r="K20" s="6">
        <v>10220.9</v>
      </c>
      <c r="L20" s="2" t="s">
        <v>106</v>
      </c>
      <c r="M20" s="2" t="s">
        <v>123</v>
      </c>
      <c r="N20" s="7">
        <v>919067278384</v>
      </c>
      <c r="O20" s="6">
        <f>VLOOKUP(B20:B62,[1]!Table1[[Comp Ref No]:[Base Amount]],2,)</f>
        <v>4800</v>
      </c>
      <c r="P20" s="6">
        <f>VLOOKUP(B20:B62,'[1]Sales Report Details'!$J$2:$T$50,11,)</f>
        <v>615</v>
      </c>
      <c r="Q20" s="6">
        <v>135.38</v>
      </c>
      <c r="R20" s="6">
        <f t="shared" si="0"/>
        <v>135.38</v>
      </c>
      <c r="S20" s="9">
        <v>0</v>
      </c>
      <c r="T20" s="6">
        <f t="shared" si="1"/>
        <v>270.76</v>
      </c>
      <c r="U20" s="6">
        <f t="shared" si="2"/>
        <v>5685.76</v>
      </c>
      <c r="V20" s="2" t="str">
        <f>VLOOKUP(B20:B62,'[1]Sales Report Details'!$J$2:$V$50,13,)</f>
        <v>SHPL/24-25/00340</v>
      </c>
      <c r="W20" s="3" t="str">
        <f>VLOOKUP(B20:B62,'[1]Sales Report Details'!$J$2:$W$50,14,)</f>
        <v>25-04-2024</v>
      </c>
    </row>
    <row r="21" spans="1:23" x14ac:dyDescent="0.3">
      <c r="A21" s="8">
        <v>20</v>
      </c>
      <c r="B21" s="4" t="s">
        <v>124</v>
      </c>
      <c r="C21" s="4" t="s">
        <v>119</v>
      </c>
      <c r="D21" s="4" t="s">
        <v>120</v>
      </c>
      <c r="E21" s="4" t="s">
        <v>26</v>
      </c>
      <c r="F21" s="4" t="s">
        <v>125</v>
      </c>
      <c r="G21" s="4" t="s">
        <v>122</v>
      </c>
      <c r="H21" s="9">
        <v>8510.7999999999993</v>
      </c>
      <c r="I21" s="9">
        <v>615</v>
      </c>
      <c r="J21" s="9">
        <v>1095.0999999999999</v>
      </c>
      <c r="K21" s="9">
        <v>10220.9</v>
      </c>
      <c r="L21" s="4" t="s">
        <v>126</v>
      </c>
      <c r="M21" s="4" t="s">
        <v>127</v>
      </c>
      <c r="N21" s="10">
        <v>919970141684</v>
      </c>
      <c r="O21" s="6">
        <f>VLOOKUP(B21:B63,[1]!Table1[[Comp Ref No]:[Base Amount]],2,)</f>
        <v>4800</v>
      </c>
      <c r="P21" s="6">
        <f>VLOOKUP(B21:B63,'[1]Sales Report Details'!$J$2:$T$50,11,)</f>
        <v>615</v>
      </c>
      <c r="Q21" s="6">
        <v>135.38</v>
      </c>
      <c r="R21" s="6">
        <f t="shared" si="0"/>
        <v>135.38</v>
      </c>
      <c r="S21" s="9">
        <v>0</v>
      </c>
      <c r="T21" s="6">
        <f t="shared" si="1"/>
        <v>270.76</v>
      </c>
      <c r="U21" s="6">
        <f t="shared" si="2"/>
        <v>5685.76</v>
      </c>
      <c r="V21" s="2" t="str">
        <f>VLOOKUP(B21:B63,'[1]Sales Report Details'!$J$2:$V$50,13,)</f>
        <v>SHPL/24-25/00340</v>
      </c>
      <c r="W21" s="3" t="str">
        <f>VLOOKUP(B21:B63,'[1]Sales Report Details'!$J$2:$W$50,14,)</f>
        <v>25-04-2024</v>
      </c>
    </row>
    <row r="22" spans="1:23" x14ac:dyDescent="0.3">
      <c r="A22" s="5">
        <v>21</v>
      </c>
      <c r="B22" s="2" t="s">
        <v>128</v>
      </c>
      <c r="C22" s="2" t="s">
        <v>119</v>
      </c>
      <c r="D22" s="2" t="s">
        <v>120</v>
      </c>
      <c r="E22" s="2" t="s">
        <v>26</v>
      </c>
      <c r="F22" s="2" t="s">
        <v>129</v>
      </c>
      <c r="G22" s="2" t="s">
        <v>122</v>
      </c>
      <c r="H22" s="6">
        <v>8510.7999999999993</v>
      </c>
      <c r="I22" s="6">
        <v>615</v>
      </c>
      <c r="J22" s="6">
        <v>1095.0999999999999</v>
      </c>
      <c r="K22" s="6">
        <v>10220.9</v>
      </c>
      <c r="L22" s="2" t="s">
        <v>116</v>
      </c>
      <c r="M22" s="2" t="s">
        <v>117</v>
      </c>
      <c r="N22" s="7">
        <v>917875003017</v>
      </c>
      <c r="O22" s="6">
        <f>VLOOKUP(B22:B64,[1]!Table1[[Comp Ref No]:[Base Amount]],2,)</f>
        <v>4800</v>
      </c>
      <c r="P22" s="6">
        <f>VLOOKUP(B22:B64,'[1]Sales Report Details'!$J$2:$T$50,11,)</f>
        <v>615</v>
      </c>
      <c r="Q22" s="6">
        <v>135.38</v>
      </c>
      <c r="R22" s="6">
        <f t="shared" si="0"/>
        <v>135.38</v>
      </c>
      <c r="S22" s="9">
        <v>0</v>
      </c>
      <c r="T22" s="6">
        <f t="shared" si="1"/>
        <v>270.76</v>
      </c>
      <c r="U22" s="6">
        <f t="shared" si="2"/>
        <v>5685.76</v>
      </c>
      <c r="V22" s="2" t="str">
        <f>VLOOKUP(B22:B64,'[1]Sales Report Details'!$J$2:$V$50,13,)</f>
        <v>SHPL/24-25/00340</v>
      </c>
      <c r="W22" s="3" t="str">
        <f>VLOOKUP(B22:B64,'[1]Sales Report Details'!$J$2:$W$50,14,)</f>
        <v>25-04-2024</v>
      </c>
    </row>
    <row r="23" spans="1:23" x14ac:dyDescent="0.3">
      <c r="A23" s="8">
        <v>22</v>
      </c>
      <c r="B23" s="4" t="s">
        <v>130</v>
      </c>
      <c r="C23" s="4" t="s">
        <v>119</v>
      </c>
      <c r="D23" s="4" t="s">
        <v>120</v>
      </c>
      <c r="E23" s="4" t="s">
        <v>26</v>
      </c>
      <c r="F23" s="4" t="s">
        <v>131</v>
      </c>
      <c r="G23" s="4" t="s">
        <v>122</v>
      </c>
      <c r="H23" s="9">
        <v>8510.7999999999993</v>
      </c>
      <c r="I23" s="9">
        <v>615</v>
      </c>
      <c r="J23" s="9">
        <v>1095.0999999999999</v>
      </c>
      <c r="K23" s="9">
        <v>10220.9</v>
      </c>
      <c r="L23" s="4" t="s">
        <v>36</v>
      </c>
      <c r="M23" s="4" t="s">
        <v>37</v>
      </c>
      <c r="N23" s="10">
        <v>918983213821</v>
      </c>
      <c r="O23" s="6">
        <f>VLOOKUP(B23:B65,[1]!Table1[[Comp Ref No]:[Base Amount]],2,)</f>
        <v>4800</v>
      </c>
      <c r="P23" s="6">
        <f>VLOOKUP(B23:B65,'[1]Sales Report Details'!$J$2:$T$50,11,)</f>
        <v>615</v>
      </c>
      <c r="Q23" s="6">
        <v>135.38</v>
      </c>
      <c r="R23" s="6">
        <f t="shared" si="0"/>
        <v>135.38</v>
      </c>
      <c r="S23" s="9">
        <v>0</v>
      </c>
      <c r="T23" s="6">
        <f t="shared" si="1"/>
        <v>270.76</v>
      </c>
      <c r="U23" s="6">
        <f t="shared" si="2"/>
        <v>5685.76</v>
      </c>
      <c r="V23" s="2" t="str">
        <f>VLOOKUP(B23:B65,'[1]Sales Report Details'!$J$2:$V$50,13,)</f>
        <v>SHPL/24-25/00340</v>
      </c>
      <c r="W23" s="3" t="str">
        <f>VLOOKUP(B23:B65,'[1]Sales Report Details'!$J$2:$W$50,14,)</f>
        <v>25-04-2024</v>
      </c>
    </row>
    <row r="24" spans="1:23" x14ac:dyDescent="0.3">
      <c r="A24" s="5">
        <v>23</v>
      </c>
      <c r="B24" s="2" t="s">
        <v>132</v>
      </c>
      <c r="C24" s="2" t="s">
        <v>133</v>
      </c>
      <c r="D24" s="2" t="s">
        <v>74</v>
      </c>
      <c r="E24" s="2" t="s">
        <v>26</v>
      </c>
      <c r="F24" s="2" t="s">
        <v>134</v>
      </c>
      <c r="G24" s="2" t="s">
        <v>76</v>
      </c>
      <c r="H24" s="6">
        <v>5450</v>
      </c>
      <c r="I24" s="6">
        <v>365</v>
      </c>
      <c r="J24" s="6">
        <v>697.8</v>
      </c>
      <c r="K24" s="6">
        <v>6512.8</v>
      </c>
      <c r="L24" s="2" t="s">
        <v>40</v>
      </c>
      <c r="M24" s="2" t="s">
        <v>41</v>
      </c>
      <c r="N24" s="7">
        <v>917020265718</v>
      </c>
      <c r="O24" s="6">
        <f>VLOOKUP(B24:B66,[1]!Table1[[Comp Ref No]:[Base Amount]],2,)</f>
        <v>5278.33</v>
      </c>
      <c r="P24" s="6">
        <f>VLOOKUP(B24:B66,'[1]Sales Report Details'!$J$2:$T$50,11,)</f>
        <v>10</v>
      </c>
      <c r="Q24" s="6">
        <v>132.21</v>
      </c>
      <c r="R24" s="6">
        <f t="shared" si="0"/>
        <v>132.21</v>
      </c>
      <c r="S24" s="9">
        <v>0</v>
      </c>
      <c r="T24" s="6">
        <f t="shared" si="1"/>
        <v>264.42</v>
      </c>
      <c r="U24" s="6">
        <f t="shared" si="2"/>
        <v>5552.75</v>
      </c>
      <c r="V24" s="2" t="str">
        <f>VLOOKUP(B24:B66,'[1]Sales Report Details'!$J$2:$V$50,13,)</f>
        <v>SHPL/24-25/00340</v>
      </c>
      <c r="W24" s="3" t="str">
        <f>VLOOKUP(B24:B66,'[1]Sales Report Details'!$J$2:$W$50,14,)</f>
        <v>25-04-2024</v>
      </c>
    </row>
    <row r="25" spans="1:23" x14ac:dyDescent="0.3">
      <c r="A25" s="8">
        <v>24</v>
      </c>
      <c r="B25" s="4" t="s">
        <v>135</v>
      </c>
      <c r="C25" s="4" t="s">
        <v>136</v>
      </c>
      <c r="D25" s="4" t="s">
        <v>74</v>
      </c>
      <c r="E25" s="4" t="s">
        <v>26</v>
      </c>
      <c r="F25" s="4" t="s">
        <v>137</v>
      </c>
      <c r="G25" s="4" t="s">
        <v>76</v>
      </c>
      <c r="H25" s="9">
        <v>5450</v>
      </c>
      <c r="I25" s="9">
        <v>365</v>
      </c>
      <c r="J25" s="9">
        <v>697.8</v>
      </c>
      <c r="K25" s="9">
        <v>6512.8</v>
      </c>
      <c r="L25" s="4" t="s">
        <v>55</v>
      </c>
      <c r="M25" s="4" t="s">
        <v>56</v>
      </c>
      <c r="N25" s="10">
        <v>917028818068</v>
      </c>
      <c r="O25" s="6">
        <f>VLOOKUP(B25:B67,[1]!Table1[[Comp Ref No]:[Base Amount]],2,)</f>
        <v>3802</v>
      </c>
      <c r="P25" s="6">
        <f>VLOOKUP(B25:B67,'[1]Sales Report Details'!$J$2:$T$50,11,)</f>
        <v>365</v>
      </c>
      <c r="Q25" s="6">
        <v>104.18</v>
      </c>
      <c r="R25" s="6">
        <f t="shared" si="0"/>
        <v>104.18</v>
      </c>
      <c r="S25" s="9">
        <v>0</v>
      </c>
      <c r="T25" s="6">
        <f t="shared" si="1"/>
        <v>208.36</v>
      </c>
      <c r="U25" s="6">
        <f t="shared" si="2"/>
        <v>4375.3599999999997</v>
      </c>
      <c r="V25" s="2" t="str">
        <f>VLOOKUP(B25:B67,'[1]Sales Report Details'!$J$2:$V$50,13,)</f>
        <v>SHPL/24-25/00340</v>
      </c>
      <c r="W25" s="3" t="str">
        <f>VLOOKUP(B25:B67,'[1]Sales Report Details'!$J$2:$W$50,14,)</f>
        <v>25-04-2024</v>
      </c>
    </row>
    <row r="26" spans="1:23" x14ac:dyDescent="0.3">
      <c r="A26" s="5">
        <v>25</v>
      </c>
      <c r="B26" s="2" t="s">
        <v>138</v>
      </c>
      <c r="C26" s="2" t="s">
        <v>139</v>
      </c>
      <c r="D26" s="2" t="s">
        <v>140</v>
      </c>
      <c r="E26" s="2" t="s">
        <v>26</v>
      </c>
      <c r="F26" s="2" t="s">
        <v>141</v>
      </c>
      <c r="G26" s="2" t="s">
        <v>28</v>
      </c>
      <c r="H26" s="6">
        <v>9573</v>
      </c>
      <c r="I26" s="6">
        <v>710</v>
      </c>
      <c r="J26" s="6">
        <v>1233.96</v>
      </c>
      <c r="K26" s="6">
        <v>11516.96</v>
      </c>
      <c r="L26" s="2" t="s">
        <v>142</v>
      </c>
      <c r="M26" s="2" t="s">
        <v>143</v>
      </c>
      <c r="N26" s="7">
        <v>917666426468</v>
      </c>
      <c r="O26" s="6">
        <f>VLOOKUP(B26:B68,[1]!Table1[[Comp Ref No]:[Base Amount]],2,)</f>
        <v>5634</v>
      </c>
      <c r="P26" s="6">
        <f>VLOOKUP(B26:B68,'[1]Sales Report Details'!$J$2:$T$50,11,)</f>
        <v>710</v>
      </c>
      <c r="Q26" s="6">
        <v>158.6</v>
      </c>
      <c r="R26" s="6">
        <f t="shared" si="0"/>
        <v>158.6</v>
      </c>
      <c r="S26" s="9">
        <v>0</v>
      </c>
      <c r="T26" s="6">
        <f t="shared" si="1"/>
        <v>317.2</v>
      </c>
      <c r="U26" s="6">
        <f t="shared" si="2"/>
        <v>6661.2</v>
      </c>
      <c r="V26" s="2" t="str">
        <f>VLOOKUP(B26:B68,'[1]Sales Report Details'!$J$2:$V$50,13,)</f>
        <v>SHPL/24-25/00340</v>
      </c>
      <c r="W26" s="3" t="str">
        <f>VLOOKUP(B26:B68,'[1]Sales Report Details'!$J$2:$W$50,14,)</f>
        <v>25-04-2024</v>
      </c>
    </row>
    <row r="27" spans="1:23" x14ac:dyDescent="0.3">
      <c r="A27" s="8">
        <v>26</v>
      </c>
      <c r="B27" s="4" t="s">
        <v>144</v>
      </c>
      <c r="C27" s="4" t="s">
        <v>145</v>
      </c>
      <c r="D27" s="4" t="s">
        <v>146</v>
      </c>
      <c r="E27" s="4" t="s">
        <v>26</v>
      </c>
      <c r="F27" s="4" t="s">
        <v>147</v>
      </c>
      <c r="G27" s="4" t="s">
        <v>28</v>
      </c>
      <c r="H27" s="9">
        <v>10089</v>
      </c>
      <c r="I27" s="9">
        <v>505</v>
      </c>
      <c r="J27" s="9">
        <v>1271.28</v>
      </c>
      <c r="K27" s="9">
        <v>11865.28</v>
      </c>
      <c r="L27" s="4" t="s">
        <v>148</v>
      </c>
      <c r="M27" s="4" t="s">
        <v>149</v>
      </c>
      <c r="N27" s="10">
        <v>919130393050</v>
      </c>
      <c r="O27" s="6">
        <f>VLOOKUP(B27:B69,[1]!Table1[[Comp Ref No]:[Base Amount]],2,)</f>
        <v>8238</v>
      </c>
      <c r="P27" s="6">
        <f>VLOOKUP(B27:B69,'[1]Sales Report Details'!$J$2:$T$50,11,)</f>
        <v>505</v>
      </c>
      <c r="Q27" s="6">
        <v>218.58</v>
      </c>
      <c r="R27" s="6">
        <f t="shared" si="0"/>
        <v>218.58</v>
      </c>
      <c r="S27" s="9">
        <v>0</v>
      </c>
      <c r="T27" s="6">
        <f t="shared" si="1"/>
        <v>437.16</v>
      </c>
      <c r="U27" s="6">
        <f t="shared" si="2"/>
        <v>9180.16</v>
      </c>
      <c r="V27" s="2" t="str">
        <f>VLOOKUP(B27:B69,'[1]Sales Report Details'!$J$2:$V$50,13,)</f>
        <v>SHPL/24-25/00340</v>
      </c>
      <c r="W27" s="3" t="str">
        <f>VLOOKUP(B27:B69,'[1]Sales Report Details'!$J$2:$W$50,14,)</f>
        <v>25-04-2024</v>
      </c>
    </row>
    <row r="28" spans="1:23" x14ac:dyDescent="0.3">
      <c r="A28" s="5">
        <v>27</v>
      </c>
      <c r="B28" s="2" t="s">
        <v>150</v>
      </c>
      <c r="C28" s="2" t="s">
        <v>151</v>
      </c>
      <c r="D28" s="2" t="s">
        <v>152</v>
      </c>
      <c r="E28" s="2" t="s">
        <v>26</v>
      </c>
      <c r="F28" s="2" t="s">
        <v>153</v>
      </c>
      <c r="G28" s="2" t="s">
        <v>28</v>
      </c>
      <c r="H28" s="6">
        <v>10683</v>
      </c>
      <c r="I28" s="6">
        <v>640</v>
      </c>
      <c r="J28" s="6">
        <v>1358.76</v>
      </c>
      <c r="K28" s="6">
        <v>12681.76</v>
      </c>
      <c r="L28" s="2" t="s">
        <v>36</v>
      </c>
      <c r="M28" s="2" t="s">
        <v>154</v>
      </c>
      <c r="N28" s="7">
        <v>919623065620</v>
      </c>
      <c r="O28" s="6">
        <f>VLOOKUP(B28:B70,[1]!Table1[[Comp Ref No]:[Base Amount]],2,)</f>
        <v>7880</v>
      </c>
      <c r="P28" s="6">
        <f>VLOOKUP(B28:B70,'[1]Sales Report Details'!$J$2:$T$50,11,)</f>
        <v>640</v>
      </c>
      <c r="Q28" s="6">
        <v>213</v>
      </c>
      <c r="R28" s="6">
        <f t="shared" si="0"/>
        <v>213</v>
      </c>
      <c r="S28" s="9">
        <v>0</v>
      </c>
      <c r="T28" s="6">
        <f t="shared" si="1"/>
        <v>426</v>
      </c>
      <c r="U28" s="6">
        <f t="shared" si="2"/>
        <v>8946</v>
      </c>
      <c r="V28" s="2" t="str">
        <f>VLOOKUP(B28:B70,'[1]Sales Report Details'!$J$2:$V$50,13,)</f>
        <v>SHPL/24-25/00340</v>
      </c>
      <c r="W28" s="3" t="str">
        <f>VLOOKUP(B28:B70,'[1]Sales Report Details'!$J$2:$W$50,14,)</f>
        <v>25-04-2024</v>
      </c>
    </row>
    <row r="29" spans="1:23" x14ac:dyDescent="0.3">
      <c r="A29" s="8">
        <v>28</v>
      </c>
      <c r="B29" s="4" t="s">
        <v>155</v>
      </c>
      <c r="C29" s="4" t="s">
        <v>156</v>
      </c>
      <c r="D29" s="4" t="s">
        <v>157</v>
      </c>
      <c r="E29" s="4" t="s">
        <v>26</v>
      </c>
      <c r="F29" s="4" t="s">
        <v>158</v>
      </c>
      <c r="G29" s="4" t="s">
        <v>99</v>
      </c>
      <c r="H29" s="9">
        <v>5040</v>
      </c>
      <c r="I29" s="9">
        <v>0</v>
      </c>
      <c r="J29" s="9">
        <v>604.79999999999995</v>
      </c>
      <c r="K29" s="9">
        <v>5644.8</v>
      </c>
      <c r="L29" s="4" t="s">
        <v>159</v>
      </c>
      <c r="M29" s="4" t="s">
        <v>143</v>
      </c>
      <c r="N29" s="10">
        <v>918432163722</v>
      </c>
      <c r="O29" s="6">
        <f>VLOOKUP(B29:B71,[1]!Table1[[Comp Ref No]:[Base Amount]],2,)</f>
        <v>4150</v>
      </c>
      <c r="P29" s="6">
        <f>VLOOKUP(B29:B71,'[1]Sales Report Details'!$J$2:$T$50,11,)</f>
        <v>0</v>
      </c>
      <c r="Q29" s="6">
        <v>103.75</v>
      </c>
      <c r="R29" s="6">
        <f t="shared" si="0"/>
        <v>103.75</v>
      </c>
      <c r="S29" s="9">
        <v>0</v>
      </c>
      <c r="T29" s="6">
        <f t="shared" si="1"/>
        <v>207.5</v>
      </c>
      <c r="U29" s="6">
        <f t="shared" si="2"/>
        <v>4357.5</v>
      </c>
      <c r="V29" s="2" t="str">
        <f>VLOOKUP(B29:B71,'[1]Sales Report Details'!$J$2:$V$50,13,)</f>
        <v>SHPL/24-25/00340</v>
      </c>
      <c r="W29" s="3" t="str">
        <f>VLOOKUP(B29:B71,'[1]Sales Report Details'!$J$2:$W$50,14,)</f>
        <v>25-04-2024</v>
      </c>
    </row>
    <row r="30" spans="1:23" x14ac:dyDescent="0.3">
      <c r="A30" s="5">
        <v>29</v>
      </c>
      <c r="B30" s="2" t="s">
        <v>160</v>
      </c>
      <c r="C30" s="2" t="s">
        <v>161</v>
      </c>
      <c r="D30" s="2" t="s">
        <v>162</v>
      </c>
      <c r="E30" s="2" t="s">
        <v>26</v>
      </c>
      <c r="F30" s="2" t="s">
        <v>163</v>
      </c>
      <c r="G30" s="2" t="s">
        <v>99</v>
      </c>
      <c r="H30" s="6">
        <v>3250</v>
      </c>
      <c r="I30" s="6">
        <v>0</v>
      </c>
      <c r="J30" s="6">
        <v>390</v>
      </c>
      <c r="K30" s="6">
        <v>3640</v>
      </c>
      <c r="L30" s="2" t="s">
        <v>164</v>
      </c>
      <c r="M30" s="2" t="s">
        <v>165</v>
      </c>
      <c r="N30" s="7">
        <v>918600409818</v>
      </c>
      <c r="O30" s="6">
        <f>VLOOKUP(B30:B72,[1]!Table1[[Comp Ref No]:[Base Amount]],2,)</f>
        <v>2900</v>
      </c>
      <c r="P30" s="6">
        <f>VLOOKUP(B30:B72,'[1]Sales Report Details'!$J$2:$T$50,11,)</f>
        <v>0</v>
      </c>
      <c r="Q30" s="6">
        <v>72.5</v>
      </c>
      <c r="R30" s="6">
        <f t="shared" si="0"/>
        <v>72.5</v>
      </c>
      <c r="S30" s="9">
        <v>0</v>
      </c>
      <c r="T30" s="6">
        <f t="shared" si="1"/>
        <v>145</v>
      </c>
      <c r="U30" s="6">
        <f t="shared" si="2"/>
        <v>3045</v>
      </c>
      <c r="V30" s="2" t="str">
        <f>VLOOKUP(B30:B72,'[1]Sales Report Details'!$J$2:$V$50,13,)</f>
        <v>SHPL/24-25/00340</v>
      </c>
      <c r="W30" s="3" t="str">
        <f>VLOOKUP(B30:B72,'[1]Sales Report Details'!$J$2:$W$50,14,)</f>
        <v>25-04-2024</v>
      </c>
    </row>
    <row r="31" spans="1:23" x14ac:dyDescent="0.3">
      <c r="A31" s="8">
        <v>30</v>
      </c>
      <c r="B31" s="4" t="s">
        <v>166</v>
      </c>
      <c r="C31" s="4" t="s">
        <v>167</v>
      </c>
      <c r="D31" s="4" t="s">
        <v>162</v>
      </c>
      <c r="E31" s="4" t="s">
        <v>26</v>
      </c>
      <c r="F31" s="4" t="s">
        <v>168</v>
      </c>
      <c r="G31" s="4" t="s">
        <v>99</v>
      </c>
      <c r="H31" s="9">
        <v>2375</v>
      </c>
      <c r="I31" s="9">
        <v>0</v>
      </c>
      <c r="J31" s="9">
        <v>285</v>
      </c>
      <c r="K31" s="9">
        <v>2660</v>
      </c>
      <c r="L31" s="4" t="s">
        <v>60</v>
      </c>
      <c r="M31" s="4" t="s">
        <v>169</v>
      </c>
      <c r="N31" s="10">
        <v>919657350041</v>
      </c>
      <c r="O31" s="6">
        <f>VLOOKUP(B31:B73,[1]!Table1[[Comp Ref No]:[Base Amount]],2,)</f>
        <v>2025</v>
      </c>
      <c r="P31" s="6">
        <f>VLOOKUP(B31:B73,'[1]Sales Report Details'!$J$2:$T$50,11,)</f>
        <v>0</v>
      </c>
      <c r="Q31" s="6">
        <v>50.62</v>
      </c>
      <c r="R31" s="6">
        <f t="shared" si="0"/>
        <v>50.62</v>
      </c>
      <c r="S31" s="9">
        <v>0</v>
      </c>
      <c r="T31" s="6">
        <f t="shared" si="1"/>
        <v>101.24</v>
      </c>
      <c r="U31" s="6">
        <f t="shared" si="2"/>
        <v>2126.2399999999998</v>
      </c>
      <c r="V31" s="2" t="str">
        <f>VLOOKUP(B31:B73,'[1]Sales Report Details'!$J$2:$V$50,13,)</f>
        <v>SHPL/24-25/00340</v>
      </c>
      <c r="W31" s="3" t="str">
        <f>VLOOKUP(B31:B73,'[1]Sales Report Details'!$J$2:$W$50,14,)</f>
        <v>25-04-2024</v>
      </c>
    </row>
    <row r="32" spans="1:23" x14ac:dyDescent="0.3">
      <c r="A32" s="5">
        <v>31</v>
      </c>
      <c r="B32" s="2" t="s">
        <v>170</v>
      </c>
      <c r="C32" s="2" t="s">
        <v>171</v>
      </c>
      <c r="D32" s="2" t="s">
        <v>172</v>
      </c>
      <c r="E32" s="2" t="s">
        <v>26</v>
      </c>
      <c r="F32" s="2" t="s">
        <v>173</v>
      </c>
      <c r="G32" s="2" t="s">
        <v>28</v>
      </c>
      <c r="H32" s="6">
        <v>7650</v>
      </c>
      <c r="I32" s="6">
        <v>730</v>
      </c>
      <c r="J32" s="6">
        <v>1005.6</v>
      </c>
      <c r="K32" s="6">
        <v>9385.6</v>
      </c>
      <c r="L32" s="2" t="s">
        <v>174</v>
      </c>
      <c r="M32" s="2" t="s">
        <v>165</v>
      </c>
      <c r="N32" s="7">
        <v>918600409818</v>
      </c>
      <c r="O32" s="6">
        <f>VLOOKUP(B32:B74,[1]!Table1[[Comp Ref No]:[Base Amount]],2,)</f>
        <v>5340</v>
      </c>
      <c r="P32" s="6">
        <f>VLOOKUP(B32:B74,'[1]Sales Report Details'!$J$2:$T$50,11,)</f>
        <v>730</v>
      </c>
      <c r="Q32" s="6">
        <v>151.75</v>
      </c>
      <c r="R32" s="6">
        <f t="shared" si="0"/>
        <v>151.75</v>
      </c>
      <c r="S32" s="9">
        <v>0</v>
      </c>
      <c r="T32" s="6">
        <f t="shared" si="1"/>
        <v>303.5</v>
      </c>
      <c r="U32" s="6">
        <f t="shared" si="2"/>
        <v>6373.5</v>
      </c>
      <c r="V32" s="2" t="str">
        <f>VLOOKUP(B32:B74,'[1]Sales Report Details'!$J$2:$V$50,13,)</f>
        <v>SHPL/24-25/00340</v>
      </c>
      <c r="W32" s="3" t="str">
        <f>VLOOKUP(B32:B74,'[1]Sales Report Details'!$J$2:$W$50,14,)</f>
        <v>25-04-2024</v>
      </c>
    </row>
    <row r="33" spans="1:23" x14ac:dyDescent="0.3">
      <c r="A33" s="8">
        <v>32</v>
      </c>
      <c r="B33" s="4" t="s">
        <v>175</v>
      </c>
      <c r="C33" s="4" t="s">
        <v>176</v>
      </c>
      <c r="D33" s="4" t="s">
        <v>177</v>
      </c>
      <c r="E33" s="4" t="s">
        <v>26</v>
      </c>
      <c r="F33" s="4" t="s">
        <v>178</v>
      </c>
      <c r="G33" s="4" t="s">
        <v>179</v>
      </c>
      <c r="H33" s="9">
        <v>17484</v>
      </c>
      <c r="I33" s="9">
        <v>995</v>
      </c>
      <c r="J33" s="9">
        <v>2217.48</v>
      </c>
      <c r="K33" s="9">
        <v>20696.48</v>
      </c>
      <c r="L33" s="4" t="s">
        <v>180</v>
      </c>
      <c r="M33" s="4" t="s">
        <v>181</v>
      </c>
      <c r="N33" s="10">
        <v>919890441656</v>
      </c>
      <c r="O33" s="6">
        <f>VLOOKUP(B33:B75,[1]!Table1[[Comp Ref No]:[Base Amount]],2,)</f>
        <v>16340</v>
      </c>
      <c r="P33" s="6">
        <f>VLOOKUP(B33:B75,'[1]Sales Report Details'!$J$2:$T$50,11,)</f>
        <v>995</v>
      </c>
      <c r="Q33" s="6">
        <v>433.38</v>
      </c>
      <c r="R33" s="6">
        <f t="shared" si="0"/>
        <v>433.38</v>
      </c>
      <c r="S33" s="9">
        <v>0</v>
      </c>
      <c r="T33" s="6">
        <f t="shared" si="1"/>
        <v>866.76</v>
      </c>
      <c r="U33" s="6">
        <f t="shared" si="2"/>
        <v>18201.759999999998</v>
      </c>
      <c r="V33" s="2" t="str">
        <f>VLOOKUP(B33:B75,'[1]Sales Report Details'!$J$2:$V$50,13,)</f>
        <v>SHPL/24-25/00340</v>
      </c>
      <c r="W33" s="3" t="str">
        <f>VLOOKUP(B33:B75,'[1]Sales Report Details'!$J$2:$W$50,14,)</f>
        <v>25-04-2024</v>
      </c>
    </row>
    <row r="34" spans="1:23" x14ac:dyDescent="0.3">
      <c r="A34" s="5">
        <v>33</v>
      </c>
      <c r="B34" s="2" t="s">
        <v>182</v>
      </c>
      <c r="C34" s="2" t="s">
        <v>183</v>
      </c>
      <c r="D34" s="2" t="s">
        <v>184</v>
      </c>
      <c r="E34" s="2" t="s">
        <v>26</v>
      </c>
      <c r="F34" s="2" t="s">
        <v>185</v>
      </c>
      <c r="G34" s="2" t="s">
        <v>35</v>
      </c>
      <c r="H34" s="6">
        <v>10000</v>
      </c>
      <c r="I34" s="6">
        <v>412</v>
      </c>
      <c r="J34" s="6">
        <v>1249.44</v>
      </c>
      <c r="K34" s="6">
        <v>11661.44</v>
      </c>
      <c r="L34" s="2" t="s">
        <v>46</v>
      </c>
      <c r="M34" s="2" t="s">
        <v>111</v>
      </c>
      <c r="N34" s="7">
        <v>918530117436</v>
      </c>
      <c r="O34" s="6">
        <f>VLOOKUP(B34:B76,[1]!Table1[[Comp Ref No]:[Base Amount]],2,)</f>
        <v>4980</v>
      </c>
      <c r="P34" s="6">
        <f>VLOOKUP(B34:B76,'[1]Sales Report Details'!$J$2:$T$50,11,)</f>
        <v>412</v>
      </c>
      <c r="Q34" s="6">
        <v>134.80000000000001</v>
      </c>
      <c r="R34" s="6">
        <f t="shared" si="0"/>
        <v>134.80000000000001</v>
      </c>
      <c r="S34" s="9">
        <v>0</v>
      </c>
      <c r="T34" s="6">
        <f t="shared" si="1"/>
        <v>269.60000000000002</v>
      </c>
      <c r="U34" s="6">
        <f t="shared" si="2"/>
        <v>5661.6</v>
      </c>
      <c r="V34" s="2" t="str">
        <f>VLOOKUP(B34:B76,'[1]Sales Report Details'!$J$2:$V$50,13,)</f>
        <v>SHPL/24-25/00340</v>
      </c>
      <c r="W34" s="3" t="str">
        <f>VLOOKUP(B34:B76,'[1]Sales Report Details'!$J$2:$W$50,14,)</f>
        <v>25-04-2024</v>
      </c>
    </row>
    <row r="35" spans="1:23" x14ac:dyDescent="0.3">
      <c r="A35" s="8">
        <v>34</v>
      </c>
      <c r="B35" s="4" t="s">
        <v>186</v>
      </c>
      <c r="C35" s="4" t="s">
        <v>187</v>
      </c>
      <c r="D35" s="4" t="s">
        <v>188</v>
      </c>
      <c r="E35" s="4" t="s">
        <v>26</v>
      </c>
      <c r="F35" s="4" t="s">
        <v>189</v>
      </c>
      <c r="G35" s="4" t="s">
        <v>99</v>
      </c>
      <c r="H35" s="9">
        <v>2926</v>
      </c>
      <c r="I35" s="9">
        <v>0</v>
      </c>
      <c r="J35" s="9">
        <v>351.12</v>
      </c>
      <c r="K35" s="9">
        <v>3277.12</v>
      </c>
      <c r="L35" s="4" t="s">
        <v>190</v>
      </c>
      <c r="M35" s="4" t="s">
        <v>191</v>
      </c>
      <c r="N35" s="10">
        <v>918149840021</v>
      </c>
      <c r="O35" s="6">
        <f>VLOOKUP(B35:B77,[1]!Table1[[Comp Ref No]:[Base Amount]],2,)</f>
        <v>2513</v>
      </c>
      <c r="P35" s="6">
        <f>VLOOKUP(B35:B77,'[1]Sales Report Details'!$J$2:$T$50,11,)</f>
        <v>0</v>
      </c>
      <c r="Q35" s="6">
        <v>62.82</v>
      </c>
      <c r="R35" s="6">
        <f t="shared" si="0"/>
        <v>62.82</v>
      </c>
      <c r="S35" s="9">
        <v>0</v>
      </c>
      <c r="T35" s="6">
        <f t="shared" si="1"/>
        <v>125.64</v>
      </c>
      <c r="U35" s="6">
        <f t="shared" si="2"/>
        <v>2638.64</v>
      </c>
      <c r="V35" s="2" t="str">
        <f>VLOOKUP(B35:B77,'[1]Sales Report Details'!$J$2:$V$50,13,)</f>
        <v>SHPL/24-25/00340</v>
      </c>
      <c r="W35" s="3" t="str">
        <f>VLOOKUP(B35:B77,'[1]Sales Report Details'!$J$2:$W$50,14,)</f>
        <v>25-04-2024</v>
      </c>
    </row>
    <row r="36" spans="1:23" x14ac:dyDescent="0.3">
      <c r="A36" s="5">
        <v>35</v>
      </c>
      <c r="B36" s="2" t="s">
        <v>192</v>
      </c>
      <c r="C36" s="2" t="s">
        <v>193</v>
      </c>
      <c r="D36" s="2" t="s">
        <v>188</v>
      </c>
      <c r="E36" s="2" t="s">
        <v>26</v>
      </c>
      <c r="F36" s="2" t="s">
        <v>194</v>
      </c>
      <c r="G36" s="2" t="s">
        <v>99</v>
      </c>
      <c r="H36" s="6">
        <v>4339</v>
      </c>
      <c r="I36" s="6">
        <v>0</v>
      </c>
      <c r="J36" s="6">
        <v>520.67999999999995</v>
      </c>
      <c r="K36" s="6">
        <v>4859.68</v>
      </c>
      <c r="L36" s="2" t="s">
        <v>148</v>
      </c>
      <c r="M36" s="2" t="s">
        <v>149</v>
      </c>
      <c r="N36" s="7">
        <v>919130393050</v>
      </c>
      <c r="O36" s="6">
        <f>VLOOKUP(B36:B78,[1]!Table1[[Comp Ref No]:[Base Amount]],2,)</f>
        <v>3602</v>
      </c>
      <c r="P36" s="6">
        <f>VLOOKUP(B36:B78,'[1]Sales Report Details'!$J$2:$T$50,11,)</f>
        <v>0</v>
      </c>
      <c r="Q36" s="6">
        <v>90.05</v>
      </c>
      <c r="R36" s="6">
        <f t="shared" si="0"/>
        <v>90.05</v>
      </c>
      <c r="S36" s="9">
        <v>0</v>
      </c>
      <c r="T36" s="6">
        <f t="shared" si="1"/>
        <v>180.1</v>
      </c>
      <c r="U36" s="6">
        <f t="shared" si="2"/>
        <v>3782.1</v>
      </c>
      <c r="V36" s="2" t="str">
        <f>VLOOKUP(B36:B78,'[1]Sales Report Details'!$J$2:$V$50,13,)</f>
        <v>SHPL/24-25/00340</v>
      </c>
      <c r="W36" s="3" t="str">
        <f>VLOOKUP(B36:B78,'[1]Sales Report Details'!$J$2:$W$50,14,)</f>
        <v>25-04-2024</v>
      </c>
    </row>
    <row r="37" spans="1:23" x14ac:dyDescent="0.3">
      <c r="A37" s="8">
        <v>36</v>
      </c>
      <c r="B37" s="4" t="s">
        <v>195</v>
      </c>
      <c r="C37" s="4" t="s">
        <v>196</v>
      </c>
      <c r="D37" s="4" t="s">
        <v>197</v>
      </c>
      <c r="E37" s="4" t="s">
        <v>26</v>
      </c>
      <c r="F37" s="4" t="s">
        <v>198</v>
      </c>
      <c r="G37" s="4" t="s">
        <v>99</v>
      </c>
      <c r="H37" s="9">
        <v>4972</v>
      </c>
      <c r="I37" s="9">
        <v>0</v>
      </c>
      <c r="J37" s="9">
        <v>596.64</v>
      </c>
      <c r="K37" s="9">
        <v>5568.64</v>
      </c>
      <c r="L37" s="4" t="s">
        <v>199</v>
      </c>
      <c r="M37" s="4" t="s">
        <v>200</v>
      </c>
      <c r="N37" s="10">
        <v>917350376563</v>
      </c>
      <c r="O37" s="6">
        <f>VLOOKUP(B37:B79,[1]!Table1[[Comp Ref No]:[Base Amount]],2,)</f>
        <v>4762</v>
      </c>
      <c r="P37" s="6">
        <f>VLOOKUP(B37:B79,'[1]Sales Report Details'!$J$2:$T$50,11,)</f>
        <v>0</v>
      </c>
      <c r="Q37" s="6">
        <v>119.05</v>
      </c>
      <c r="R37" s="6">
        <f t="shared" si="0"/>
        <v>119.05</v>
      </c>
      <c r="S37" s="9">
        <v>0</v>
      </c>
      <c r="T37" s="6">
        <f t="shared" si="1"/>
        <v>238.1</v>
      </c>
      <c r="U37" s="6">
        <f t="shared" si="2"/>
        <v>5000.1000000000004</v>
      </c>
      <c r="V37" s="2" t="str">
        <f>VLOOKUP(B37:B79,'[1]Sales Report Details'!$J$2:$V$50,13,)</f>
        <v>SHPL/24-25/00340</v>
      </c>
      <c r="W37" s="3" t="str">
        <f>VLOOKUP(B37:B79,'[1]Sales Report Details'!$J$2:$W$50,14,)</f>
        <v>25-04-2024</v>
      </c>
    </row>
    <row r="38" spans="1:23" x14ac:dyDescent="0.3">
      <c r="A38" s="5">
        <v>37</v>
      </c>
      <c r="B38" s="2" t="s">
        <v>201</v>
      </c>
      <c r="C38" s="2" t="s">
        <v>202</v>
      </c>
      <c r="D38" s="2" t="s">
        <v>203</v>
      </c>
      <c r="E38" s="2" t="s">
        <v>26</v>
      </c>
      <c r="F38" s="2" t="s">
        <v>204</v>
      </c>
      <c r="G38" s="2" t="s">
        <v>99</v>
      </c>
      <c r="H38" s="6">
        <v>2875</v>
      </c>
      <c r="I38" s="6">
        <v>0</v>
      </c>
      <c r="J38" s="6">
        <v>345</v>
      </c>
      <c r="K38" s="6">
        <v>3220</v>
      </c>
      <c r="L38" s="2" t="s">
        <v>205</v>
      </c>
      <c r="M38" s="2" t="s">
        <v>206</v>
      </c>
      <c r="N38" s="7">
        <v>919097109696</v>
      </c>
      <c r="O38" s="6">
        <f>VLOOKUP(B38:B80,[1]!Table1[[Comp Ref No]:[Base Amount]],2,)</f>
        <v>2275</v>
      </c>
      <c r="P38" s="6">
        <f>VLOOKUP(B38:B80,'[1]Sales Report Details'!$J$2:$T$50,11,)</f>
        <v>0</v>
      </c>
      <c r="Q38" s="6">
        <v>56.88</v>
      </c>
      <c r="R38" s="6">
        <f t="shared" si="0"/>
        <v>56.88</v>
      </c>
      <c r="S38" s="9">
        <v>0</v>
      </c>
      <c r="T38" s="6">
        <f t="shared" si="1"/>
        <v>113.76</v>
      </c>
      <c r="U38" s="6">
        <f t="shared" si="2"/>
        <v>2388.7600000000002</v>
      </c>
      <c r="V38" s="2" t="str">
        <f>VLOOKUP(B38:B80,'[1]Sales Report Details'!$J$2:$V$50,13,)</f>
        <v>SHPL/24-25/00340</v>
      </c>
      <c r="W38" s="3" t="str">
        <f>VLOOKUP(B38:B80,'[1]Sales Report Details'!$J$2:$W$50,14,)</f>
        <v>25-04-2024</v>
      </c>
    </row>
    <row r="39" spans="1:23" x14ac:dyDescent="0.3">
      <c r="A39" s="8">
        <v>38</v>
      </c>
      <c r="B39" s="4" t="s">
        <v>207</v>
      </c>
      <c r="C39" s="4" t="s">
        <v>208</v>
      </c>
      <c r="D39" s="4" t="s">
        <v>209</v>
      </c>
      <c r="E39" s="4" t="s">
        <v>26</v>
      </c>
      <c r="F39" s="4" t="s">
        <v>210</v>
      </c>
      <c r="G39" s="4" t="s">
        <v>28</v>
      </c>
      <c r="H39" s="9">
        <v>9788</v>
      </c>
      <c r="I39" s="9">
        <v>935</v>
      </c>
      <c r="J39" s="9">
        <v>1286.76</v>
      </c>
      <c r="K39" s="9">
        <v>12009.76</v>
      </c>
      <c r="L39" s="4" t="s">
        <v>211</v>
      </c>
      <c r="M39" s="4" t="s">
        <v>191</v>
      </c>
      <c r="N39" s="10">
        <v>918149840021</v>
      </c>
      <c r="O39" s="6">
        <f>VLOOKUP(B39:B81,[1]!Table1[[Comp Ref No]:[Base Amount]],2,)</f>
        <v>5718</v>
      </c>
      <c r="P39" s="6">
        <f>VLOOKUP(B39:B81,'[1]Sales Report Details'!$J$2:$T$50,11,)</f>
        <v>935</v>
      </c>
      <c r="Q39" s="6">
        <v>166.32</v>
      </c>
      <c r="R39" s="6">
        <f t="shared" si="0"/>
        <v>166.32</v>
      </c>
      <c r="S39" s="9">
        <v>0</v>
      </c>
      <c r="T39" s="6">
        <f t="shared" si="1"/>
        <v>332.64</v>
      </c>
      <c r="U39" s="6">
        <f t="shared" si="2"/>
        <v>6985.64</v>
      </c>
      <c r="V39" s="2" t="str">
        <f>VLOOKUP(B39:B81,'[1]Sales Report Details'!$J$2:$V$50,13,)</f>
        <v>SHPL/24-25/00340</v>
      </c>
      <c r="W39" s="3" t="str">
        <f>VLOOKUP(B39:B81,'[1]Sales Report Details'!$J$2:$W$50,14,)</f>
        <v>25-04-2024</v>
      </c>
    </row>
    <row r="40" spans="1:23" x14ac:dyDescent="0.3">
      <c r="A40" s="5">
        <v>39</v>
      </c>
      <c r="B40" s="2" t="s">
        <v>212</v>
      </c>
      <c r="C40" s="2" t="s">
        <v>213</v>
      </c>
      <c r="D40" s="2" t="s">
        <v>97</v>
      </c>
      <c r="E40" s="2" t="s">
        <v>26</v>
      </c>
      <c r="F40" s="2" t="s">
        <v>214</v>
      </c>
      <c r="G40" s="2" t="s">
        <v>99</v>
      </c>
      <c r="H40" s="6">
        <v>1890</v>
      </c>
      <c r="I40" s="6">
        <v>0</v>
      </c>
      <c r="J40" s="6">
        <v>226.8</v>
      </c>
      <c r="K40" s="6">
        <v>2116.8000000000002</v>
      </c>
      <c r="L40" s="2" t="s">
        <v>215</v>
      </c>
      <c r="M40" s="2" t="s">
        <v>216</v>
      </c>
      <c r="N40" s="7">
        <v>919325119866</v>
      </c>
      <c r="O40" s="6">
        <f>VLOOKUP(B40:B82,[1]!Table1[[Comp Ref No]:[Base Amount]],2,)</f>
        <v>1984</v>
      </c>
      <c r="P40" s="6">
        <f>VLOOKUP(B40:B82,'[1]Sales Report Details'!$J$2:$T$50,11,)</f>
        <v>0</v>
      </c>
      <c r="Q40" s="6">
        <v>49.6</v>
      </c>
      <c r="R40" s="6">
        <f t="shared" si="0"/>
        <v>49.6</v>
      </c>
      <c r="S40" s="9">
        <v>0</v>
      </c>
      <c r="T40" s="6">
        <f t="shared" si="1"/>
        <v>99.2</v>
      </c>
      <c r="U40" s="6">
        <f t="shared" si="2"/>
        <v>2083.1999999999998</v>
      </c>
      <c r="V40" s="2" t="str">
        <f>VLOOKUP(B40:B82,'[1]Sales Report Details'!$J$2:$V$50,13,)</f>
        <v>SHPL/24-25/00340</v>
      </c>
      <c r="W40" s="3" t="str">
        <f>VLOOKUP(B40:B82,'[1]Sales Report Details'!$J$2:$W$50,14,)</f>
        <v>25-04-2024</v>
      </c>
    </row>
    <row r="41" spans="1:23" x14ac:dyDescent="0.3">
      <c r="A41" s="8">
        <v>40</v>
      </c>
      <c r="B41" s="4" t="s">
        <v>217</v>
      </c>
      <c r="C41" s="4" t="s">
        <v>218</v>
      </c>
      <c r="D41" s="4" t="s">
        <v>97</v>
      </c>
      <c r="E41" s="4" t="s">
        <v>26</v>
      </c>
      <c r="F41" s="4" t="s">
        <v>219</v>
      </c>
      <c r="G41" s="4" t="s">
        <v>99</v>
      </c>
      <c r="H41" s="9">
        <v>3285</v>
      </c>
      <c r="I41" s="9">
        <v>0</v>
      </c>
      <c r="J41" s="9">
        <v>394.2</v>
      </c>
      <c r="K41" s="9">
        <v>3679.2</v>
      </c>
      <c r="L41" s="4" t="s">
        <v>220</v>
      </c>
      <c r="M41" s="4" t="s">
        <v>221</v>
      </c>
      <c r="N41" s="10">
        <v>919730963903</v>
      </c>
      <c r="O41" s="6">
        <f>VLOOKUP(B41:B83,[1]!Table1[[Comp Ref No]:[Base Amount]],2,)</f>
        <v>3282</v>
      </c>
      <c r="P41" s="6">
        <f>VLOOKUP(B41:B83,'[1]Sales Report Details'!$J$2:$T$50,11,)</f>
        <v>0</v>
      </c>
      <c r="Q41" s="6">
        <v>82.05</v>
      </c>
      <c r="R41" s="6">
        <f t="shared" si="0"/>
        <v>82.05</v>
      </c>
      <c r="S41" s="9">
        <v>0</v>
      </c>
      <c r="T41" s="6">
        <f t="shared" si="1"/>
        <v>164.1</v>
      </c>
      <c r="U41" s="6">
        <f t="shared" si="2"/>
        <v>3446.1</v>
      </c>
      <c r="V41" s="2" t="str">
        <f>VLOOKUP(B41:B83,'[1]Sales Report Details'!$J$2:$V$50,13,)</f>
        <v>SHPL/24-25/00340</v>
      </c>
      <c r="W41" s="3" t="str">
        <f>VLOOKUP(B41:B83,'[1]Sales Report Details'!$J$2:$W$50,14,)</f>
        <v>25-04-2024</v>
      </c>
    </row>
    <row r="42" spans="1:23" x14ac:dyDescent="0.3">
      <c r="A42" s="5">
        <v>41</v>
      </c>
      <c r="B42" s="2" t="s">
        <v>222</v>
      </c>
      <c r="C42" s="2" t="s">
        <v>223</v>
      </c>
      <c r="D42" s="2" t="s">
        <v>97</v>
      </c>
      <c r="E42" s="2" t="s">
        <v>26</v>
      </c>
      <c r="F42" s="2" t="s">
        <v>224</v>
      </c>
      <c r="G42" s="2" t="s">
        <v>99</v>
      </c>
      <c r="H42" s="6">
        <v>1935</v>
      </c>
      <c r="I42" s="6">
        <v>0</v>
      </c>
      <c r="J42" s="6">
        <v>232.2</v>
      </c>
      <c r="K42" s="6">
        <v>2167.1999999999998</v>
      </c>
      <c r="L42" s="2" t="s">
        <v>164</v>
      </c>
      <c r="M42" s="2" t="s">
        <v>165</v>
      </c>
      <c r="N42" s="7">
        <v>918600409818</v>
      </c>
      <c r="O42" s="6">
        <f>VLOOKUP(B42:B84,[1]!Table1[[Comp Ref No]:[Base Amount]],2,)</f>
        <v>2025</v>
      </c>
      <c r="P42" s="6">
        <f>VLOOKUP(B42:B84,'[1]Sales Report Details'!$J$2:$T$50,11,)</f>
        <v>0</v>
      </c>
      <c r="Q42" s="6">
        <v>50.62</v>
      </c>
      <c r="R42" s="6">
        <f t="shared" si="0"/>
        <v>50.62</v>
      </c>
      <c r="S42" s="9">
        <v>0</v>
      </c>
      <c r="T42" s="6">
        <f t="shared" si="1"/>
        <v>101.24</v>
      </c>
      <c r="U42" s="6">
        <f t="shared" si="2"/>
        <v>2126.2399999999998</v>
      </c>
      <c r="V42" s="2" t="str">
        <f>VLOOKUP(B42:B84,'[1]Sales Report Details'!$J$2:$V$50,13,)</f>
        <v>SHPL/24-25/00340</v>
      </c>
      <c r="W42" s="3" t="str">
        <f>VLOOKUP(B42:B84,'[1]Sales Report Details'!$J$2:$W$50,14,)</f>
        <v>25-04-2024</v>
      </c>
    </row>
    <row r="43" spans="1:23" x14ac:dyDescent="0.3">
      <c r="A43" s="8">
        <v>42</v>
      </c>
      <c r="B43" s="4" t="s">
        <v>225</v>
      </c>
      <c r="C43" s="4" t="s">
        <v>226</v>
      </c>
      <c r="D43" s="4" t="s">
        <v>188</v>
      </c>
      <c r="E43" s="4" t="s">
        <v>26</v>
      </c>
      <c r="F43" s="4" t="s">
        <v>227</v>
      </c>
      <c r="G43" s="4" t="s">
        <v>28</v>
      </c>
      <c r="H43" s="9">
        <v>8170</v>
      </c>
      <c r="I43" s="9">
        <v>1015</v>
      </c>
      <c r="J43" s="9">
        <v>1102.2</v>
      </c>
      <c r="K43" s="9">
        <v>10287.200000000001</v>
      </c>
      <c r="L43" s="4" t="s">
        <v>205</v>
      </c>
      <c r="M43" s="4" t="s">
        <v>206</v>
      </c>
      <c r="N43" s="10">
        <v>919097109696</v>
      </c>
      <c r="O43" s="6">
        <f>VLOOKUP(B43:B85,[1]!Table1[[Comp Ref No]:[Base Amount]],2,)</f>
        <v>6110</v>
      </c>
      <c r="P43" s="6">
        <f>VLOOKUP(B43:B85,'[1]Sales Report Details'!$J$2:$T$50,11,)</f>
        <v>1015</v>
      </c>
      <c r="Q43" s="6">
        <v>178.12</v>
      </c>
      <c r="R43" s="6">
        <f t="shared" si="0"/>
        <v>178.12</v>
      </c>
      <c r="S43" s="9">
        <v>0</v>
      </c>
      <c r="T43" s="6">
        <f t="shared" si="1"/>
        <v>356.24</v>
      </c>
      <c r="U43" s="6">
        <f t="shared" si="2"/>
        <v>7481.24</v>
      </c>
      <c r="V43" s="2" t="str">
        <f>VLOOKUP(B43:B85,'[1]Sales Report Details'!$J$2:$V$50,13,)</f>
        <v>SHPL/24-25/00340</v>
      </c>
      <c r="W43" s="3" t="str">
        <f>VLOOKUP(B43:B85,'[1]Sales Report Details'!$J$2:$W$50,14,)</f>
        <v>25-04-2024</v>
      </c>
    </row>
    <row r="44" spans="1:23" x14ac:dyDescent="0.3">
      <c r="A44" s="5">
        <v>43</v>
      </c>
      <c r="B44" s="2" t="s">
        <v>228</v>
      </c>
      <c r="C44" s="2" t="s">
        <v>229</v>
      </c>
      <c r="D44" s="2" t="s">
        <v>230</v>
      </c>
      <c r="E44" s="2" t="s">
        <v>26</v>
      </c>
      <c r="F44" s="2" t="s">
        <v>231</v>
      </c>
      <c r="G44" s="2" t="s">
        <v>99</v>
      </c>
      <c r="H44" s="6">
        <v>3700</v>
      </c>
      <c r="I44" s="6">
        <v>0</v>
      </c>
      <c r="J44" s="6">
        <v>444</v>
      </c>
      <c r="K44" s="6">
        <v>4144</v>
      </c>
      <c r="L44" s="2" t="s">
        <v>232</v>
      </c>
      <c r="M44" s="2" t="s">
        <v>233</v>
      </c>
      <c r="N44" s="7">
        <v>919011848967</v>
      </c>
      <c r="O44" s="6">
        <f>VLOOKUP(B44:B86,[1]!Table1[[Comp Ref No]:[Base Amount]],2,)</f>
        <v>2612</v>
      </c>
      <c r="P44" s="6">
        <f>VLOOKUP(B44:B86,'[1]Sales Report Details'!$J$2:$T$50,11,)</f>
        <v>0</v>
      </c>
      <c r="Q44" s="6">
        <v>65.3</v>
      </c>
      <c r="R44" s="6">
        <f t="shared" si="0"/>
        <v>65.3</v>
      </c>
      <c r="S44" s="9">
        <v>0</v>
      </c>
      <c r="T44" s="6">
        <f t="shared" si="1"/>
        <v>130.6</v>
      </c>
      <c r="U44" s="6">
        <f t="shared" si="2"/>
        <v>2742.6</v>
      </c>
      <c r="V44" s="2" t="str">
        <f>VLOOKUP(B44:B86,'[1]Sales Report Details'!$J$2:$V$50,13,)</f>
        <v>SHPL/24-25/00340</v>
      </c>
      <c r="W44" s="3" t="str">
        <f>VLOOKUP(B44:B86,'[1]Sales Report Details'!$J$2:$W$50,14,)</f>
        <v>25-04-2024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2024-04-03T19:21:47Z</dcterms:created>
  <dcterms:modified xsi:type="dcterms:W3CDTF">2024-05-06T12:35:09Z</dcterms:modified>
</cp:coreProperties>
</file>