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Vinoth R\control sheet\Adhoc Vendor\Rate contract\September 2023\"/>
    </mc:Choice>
  </mc:AlternateContent>
  <bookViews>
    <workbookView xWindow="0" yWindow="0" windowWidth="19200" windowHeight="7050" activeTab="2"/>
  </bookViews>
  <sheets>
    <sheet name="Sheet1" sheetId="1" r:id="rId1"/>
    <sheet name="Sheet2" sheetId="2" r:id="rId2"/>
    <sheet name="Billed" sheetId="3" r:id="rId3"/>
    <sheet name="pending" sheetId="4" r:id="rId4"/>
  </sheets>
  <externalReferences>
    <externalReference r:id="rId5"/>
  </externalReferences>
  <definedNames>
    <definedName name="_xlnm._FilterDatabase" localSheetId="2" hidden="1">Billed!$A$1:$AM$43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kCnF+X0lGNZtHnWf9/Fx7HDWfMs+o5rHVYspRXrWyc="/>
    </ext>
  </extLst>
</workbook>
</file>

<file path=xl/calcChain.xml><?xml version="1.0" encoding="utf-8"?>
<calcChain xmlns="http://schemas.openxmlformats.org/spreadsheetml/2006/main">
  <c r="S43" i="3" l="1"/>
  <c r="T43" i="3"/>
  <c r="U43" i="3"/>
  <c r="V43" i="3"/>
  <c r="W43" i="3"/>
  <c r="X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I81" i="1" l="1"/>
  <c r="I79" i="1"/>
  <c r="I80" i="1" s="1"/>
  <c r="I78" i="1"/>
  <c r="I76" i="1"/>
  <c r="I75" i="1"/>
  <c r="I74" i="1"/>
  <c r="I77" i="1" s="1"/>
  <c r="T71" i="1"/>
  <c r="I71" i="1"/>
  <c r="I70" i="1"/>
  <c r="I69" i="1"/>
  <c r="I68" i="1"/>
  <c r="I72" i="1" s="1"/>
  <c r="L59" i="1"/>
  <c r="G59" i="1"/>
  <c r="D59" i="1"/>
  <c r="C59" i="1"/>
  <c r="T48" i="1"/>
  <c r="S48" i="1"/>
  <c r="R48" i="1"/>
  <c r="Q48" i="1"/>
  <c r="P48" i="1"/>
  <c r="O48" i="1"/>
  <c r="M48" i="1"/>
  <c r="L48" i="1"/>
  <c r="K48" i="1"/>
  <c r="K59" i="1" s="1"/>
  <c r="J48" i="1"/>
  <c r="J59" i="1" s="1"/>
  <c r="I48" i="1"/>
  <c r="I59" i="1" s="1"/>
  <c r="H48" i="1"/>
  <c r="H59" i="1" s="1"/>
  <c r="G48" i="1"/>
  <c r="F48" i="1"/>
  <c r="F59" i="1" s="1"/>
  <c r="E48" i="1"/>
  <c r="E59" i="1" s="1"/>
  <c r="T41" i="1"/>
  <c r="T59" i="1" s="1"/>
  <c r="S41" i="1"/>
  <c r="S59" i="1" s="1"/>
  <c r="R41" i="1"/>
  <c r="R59" i="1" s="1"/>
  <c r="Q41" i="1"/>
  <c r="Q59" i="1" s="1"/>
  <c r="P41" i="1"/>
  <c r="P59" i="1" s="1"/>
  <c r="O41" i="1"/>
  <c r="O59" i="1" s="1"/>
  <c r="M41" i="1"/>
  <c r="M59" i="1" s="1"/>
  <c r="L32" i="1"/>
  <c r="K32" i="1"/>
  <c r="J32" i="1"/>
  <c r="I32" i="1"/>
  <c r="H32" i="1"/>
  <c r="G32" i="1"/>
  <c r="F32" i="1"/>
  <c r="E32" i="1"/>
  <c r="D32" i="1"/>
  <c r="C32" i="1"/>
  <c r="H25" i="1"/>
  <c r="H27" i="1" s="1"/>
  <c r="L24" i="1"/>
  <c r="K24" i="1"/>
  <c r="K18" i="1" s="1"/>
  <c r="J24" i="1"/>
  <c r="J25" i="1" s="1"/>
  <c r="I24" i="1"/>
  <c r="I25" i="1" s="1"/>
  <c r="H24" i="1"/>
  <c r="G24" i="1"/>
  <c r="F24" i="1"/>
  <c r="E24" i="1"/>
  <c r="D24" i="1"/>
  <c r="D18" i="1" s="1"/>
  <c r="C24" i="1"/>
  <c r="C18" i="1" s="1"/>
  <c r="T21" i="1"/>
  <c r="T24" i="1" s="1"/>
  <c r="T18" i="1" s="1"/>
  <c r="S21" i="1"/>
  <c r="S24" i="1" s="1"/>
  <c r="S18" i="1" s="1"/>
  <c r="P21" i="1"/>
  <c r="P24" i="1" s="1"/>
  <c r="L18" i="1"/>
  <c r="R21" i="1" s="1"/>
  <c r="R24" i="1" s="1"/>
  <c r="R18" i="1" s="1"/>
  <c r="I18" i="1"/>
  <c r="H18" i="1"/>
  <c r="G18" i="1"/>
  <c r="F18" i="1"/>
  <c r="E18" i="1"/>
  <c r="J16" i="1"/>
  <c r="G16" i="1"/>
  <c r="L14" i="1"/>
  <c r="L25" i="1" s="1"/>
  <c r="K14" i="1"/>
  <c r="K16" i="1" s="1"/>
  <c r="J14" i="1"/>
  <c r="I14" i="1"/>
  <c r="I16" i="1" s="1"/>
  <c r="H14" i="1"/>
  <c r="H16" i="1" s="1"/>
  <c r="G14" i="1"/>
  <c r="G25" i="1" s="1"/>
  <c r="F14" i="1"/>
  <c r="F25" i="1" s="1"/>
  <c r="E14" i="1"/>
  <c r="E25" i="1" s="1"/>
  <c r="D14" i="1"/>
  <c r="D25" i="1" s="1"/>
  <c r="C14" i="1"/>
  <c r="C25" i="1" s="1"/>
  <c r="C61" i="1" s="1"/>
  <c r="D61" i="1" l="1"/>
  <c r="D63" i="1" s="1"/>
  <c r="D27" i="1"/>
  <c r="P67" i="1"/>
  <c r="P18" i="1"/>
  <c r="I27" i="1"/>
  <c r="I61" i="1"/>
  <c r="I63" i="1" s="1"/>
  <c r="G27" i="1"/>
  <c r="G61" i="1"/>
  <c r="G63" i="1" s="1"/>
  <c r="I83" i="1"/>
  <c r="L61" i="1"/>
  <c r="L63" i="1" s="1"/>
  <c r="L27" i="1"/>
  <c r="E61" i="1"/>
  <c r="E63" i="1" s="1"/>
  <c r="E27" i="1"/>
  <c r="F27" i="1"/>
  <c r="F61" i="1"/>
  <c r="F63" i="1" s="1"/>
  <c r="J61" i="1"/>
  <c r="J63" i="1" s="1"/>
  <c r="J27" i="1"/>
  <c r="C16" i="1"/>
  <c r="D16" i="1"/>
  <c r="L16" i="1"/>
  <c r="M11" i="1" s="1"/>
  <c r="H61" i="1"/>
  <c r="H63" i="1" s="1"/>
  <c r="E16" i="1"/>
  <c r="M21" i="1"/>
  <c r="M24" i="1" s="1"/>
  <c r="M18" i="1" s="1"/>
  <c r="K25" i="1"/>
  <c r="F16" i="1"/>
  <c r="O21" i="1"/>
  <c r="O24" i="1" s="1"/>
  <c r="J18" i="1"/>
  <c r="Q21" i="1"/>
  <c r="Q24" i="1" s="1"/>
  <c r="O11" i="1" l="1"/>
  <c r="M14" i="1"/>
  <c r="Q18" i="1"/>
  <c r="Q67" i="1"/>
  <c r="O18" i="1"/>
  <c r="O67" i="1"/>
  <c r="K61" i="1"/>
  <c r="K63" i="1" s="1"/>
  <c r="K27" i="1"/>
  <c r="M25" i="1" l="1"/>
  <c r="M16" i="1"/>
  <c r="O14" i="1"/>
  <c r="P11" i="1"/>
  <c r="R67" i="1"/>
  <c r="P14" i="1" l="1"/>
  <c r="Q11" i="1"/>
  <c r="S67" i="1"/>
  <c r="O25" i="1"/>
  <c r="O16" i="1"/>
  <c r="M61" i="1"/>
  <c r="M63" i="1" s="1"/>
  <c r="M27" i="1"/>
  <c r="O27" i="1" l="1"/>
  <c r="O61" i="1"/>
  <c r="Q14" i="1"/>
  <c r="R11" i="1"/>
  <c r="T67" i="1"/>
  <c r="P25" i="1"/>
  <c r="P16" i="1"/>
  <c r="P27" i="1" l="1"/>
  <c r="P61" i="1"/>
  <c r="R14" i="1"/>
  <c r="S11" i="1"/>
  <c r="Q16" i="1"/>
  <c r="Q25" i="1"/>
  <c r="O63" i="1"/>
  <c r="O74" i="1"/>
  <c r="Q27" i="1" l="1"/>
  <c r="Q61" i="1"/>
  <c r="S14" i="1"/>
  <c r="T11" i="1"/>
  <c r="T14" i="1" s="1"/>
  <c r="R16" i="1"/>
  <c r="R25" i="1"/>
  <c r="P74" i="1"/>
  <c r="P63" i="1"/>
  <c r="R61" i="1" l="1"/>
  <c r="R27" i="1"/>
  <c r="T25" i="1"/>
  <c r="T16" i="1"/>
  <c r="S25" i="1"/>
  <c r="S16" i="1"/>
  <c r="Q74" i="1"/>
  <c r="Q63" i="1"/>
  <c r="S61" i="1" l="1"/>
  <c r="S27" i="1"/>
  <c r="T61" i="1"/>
  <c r="T27" i="1"/>
  <c r="R74" i="1"/>
  <c r="R63" i="1"/>
  <c r="T63" i="1" l="1"/>
  <c r="T74" i="1"/>
  <c r="S74" i="1"/>
  <c r="S63" i="1"/>
</calcChain>
</file>

<file path=xl/sharedStrings.xml><?xml version="1.0" encoding="utf-8"?>
<sst xmlns="http://schemas.openxmlformats.org/spreadsheetml/2006/main" count="896" uniqueCount="409">
  <si>
    <t>Callak Tours</t>
  </si>
  <si>
    <t>Al Hind Taxi Service</t>
  </si>
  <si>
    <t xml:space="preserve">Profit &amp; Loss Account </t>
  </si>
  <si>
    <t>Projected Profit &amp; Loss Account</t>
  </si>
  <si>
    <t>PARTICULARS</t>
  </si>
  <si>
    <t>AUG</t>
  </si>
  <si>
    <t>No. Of Trips Run</t>
  </si>
  <si>
    <t>Sales Accounts</t>
  </si>
  <si>
    <t>Interstate Sales Taxable - 5%</t>
  </si>
  <si>
    <t>Sales</t>
  </si>
  <si>
    <t>Sales RCM - 5%</t>
  </si>
  <si>
    <t>Sales Taxable - 5%</t>
  </si>
  <si>
    <t>Average Billing Per Trip</t>
  </si>
  <si>
    <t>Average Rental Cost Per Trip</t>
  </si>
  <si>
    <t>Purchase Accounts</t>
  </si>
  <si>
    <t>Purchase</t>
  </si>
  <si>
    <t>Purchase Exempt</t>
  </si>
  <si>
    <t>Purchase RCM - 5%</t>
  </si>
  <si>
    <t>Gross profit</t>
  </si>
  <si>
    <t>Gross Profit Ratio</t>
  </si>
  <si>
    <t>Indirect Incomes</t>
  </si>
  <si>
    <t>GOOGLE PAY REWARD</t>
  </si>
  <si>
    <t>INTEREST CREDIT</t>
  </si>
  <si>
    <t>Indirect Expenses</t>
  </si>
  <si>
    <t>Adjustments</t>
  </si>
  <si>
    <t>AICR MEET</t>
  </si>
  <si>
    <t>Bank Charges</t>
  </si>
  <si>
    <t>COURIER EXPENSE</t>
  </si>
  <si>
    <t>DNO LICENSE FEES AND SERVICE CHARGE</t>
  </si>
  <si>
    <t>Gmail Subscription</t>
  </si>
  <si>
    <t>Google Cloud</t>
  </si>
  <si>
    <t>INDECAB</t>
  </si>
  <si>
    <t>MOBILE RECHARGE</t>
  </si>
  <si>
    <t>Office Expense</t>
  </si>
  <si>
    <t>OFFICE INTERNET BILL</t>
  </si>
  <si>
    <t>Office Monthly Rent</t>
  </si>
  <si>
    <t>OFFICE NET INSTALLATION</t>
  </si>
  <si>
    <t>OFFICE PAINTING</t>
  </si>
  <si>
    <t>Salary</t>
  </si>
  <si>
    <t>AKHILA SALARY</t>
  </si>
  <si>
    <t>JINSHI SALARY</t>
  </si>
  <si>
    <t>RAIHANATH SALARY</t>
  </si>
  <si>
    <t>RIFANA SALARY</t>
  </si>
  <si>
    <t>Mahfir Salary</t>
  </si>
  <si>
    <t>Rounding Off</t>
  </si>
  <si>
    <t>GST Filing fee</t>
  </si>
  <si>
    <t>TEA EXPENSE</t>
  </si>
  <si>
    <t>TRAVELLING EXPENSE</t>
  </si>
  <si>
    <t>Nett Profit</t>
  </si>
  <si>
    <t>Nett Profit Ratio</t>
  </si>
  <si>
    <t>Salary Split Up</t>
  </si>
  <si>
    <t>Total Expenses</t>
  </si>
  <si>
    <t>Additional Working Capital</t>
  </si>
  <si>
    <t>Particulars</t>
  </si>
  <si>
    <t>City</t>
  </si>
  <si>
    <t>No. of Staff</t>
  </si>
  <si>
    <t>Per Staff</t>
  </si>
  <si>
    <t>TOTAL</t>
  </si>
  <si>
    <t>Trip Coordinators</t>
  </si>
  <si>
    <t>Bangalore</t>
  </si>
  <si>
    <t>Hyderadab</t>
  </si>
  <si>
    <t>Working Capital Needed</t>
  </si>
  <si>
    <t>Chennai</t>
  </si>
  <si>
    <t>Kerala</t>
  </si>
  <si>
    <t>Total Working Capital</t>
  </si>
  <si>
    <t>Total</t>
  </si>
  <si>
    <t>Booking Coordinators</t>
  </si>
  <si>
    <t>Calicut Office</t>
  </si>
  <si>
    <t>Monthly Return on Working Capital invested</t>
  </si>
  <si>
    <t>8 - 4 pm</t>
  </si>
  <si>
    <t>4 - 12 AM</t>
  </si>
  <si>
    <t>12 - 8 AM</t>
  </si>
  <si>
    <t>Debt Recovery period - 2 Months</t>
  </si>
  <si>
    <t>Vehicle Provider Credit Period - 5 days</t>
  </si>
  <si>
    <t>Accounts</t>
  </si>
  <si>
    <t>Manager</t>
  </si>
  <si>
    <t>Total Monthly Salary</t>
  </si>
  <si>
    <t>Duty Id</t>
  </si>
  <si>
    <t>Customer</t>
  </si>
  <si>
    <t>Booked by Name</t>
  </si>
  <si>
    <t>Booked by Number</t>
  </si>
  <si>
    <t>Booked By - Field - Booked By</t>
  </si>
  <si>
    <t>Booked By - Field - Cab Requisition No</t>
  </si>
  <si>
    <t>Booked By - Field - Cost Center</t>
  </si>
  <si>
    <t>Booked By - Field - Department</t>
  </si>
  <si>
    <t>Booked By - Field - Employee Code</t>
  </si>
  <si>
    <t>Booked By - Field - Framework PO Number</t>
  </si>
  <si>
    <t>Booked By - Field - Grade</t>
  </si>
  <si>
    <t>Booked By - Field - line Manager / HOD</t>
  </si>
  <si>
    <t>Passengers</t>
  </si>
  <si>
    <t>Passenger Phone Numbers</t>
  </si>
  <si>
    <t>From city</t>
  </si>
  <si>
    <t>Vehicle Group</t>
  </si>
  <si>
    <t>Start Date</t>
  </si>
  <si>
    <t>End Date</t>
  </si>
  <si>
    <t>Vehicle Number</t>
  </si>
  <si>
    <t>Driver</t>
  </si>
  <si>
    <t>Duty Type</t>
  </si>
  <si>
    <t>Price</t>
  </si>
  <si>
    <t>Quantity - Number of Days</t>
  </si>
  <si>
    <t>Total Price</t>
  </si>
  <si>
    <t>Car Hire Charges</t>
  </si>
  <si>
    <t>Car Hire Charges (incl. Allowances)</t>
  </si>
  <si>
    <t>Duty Subtotal</t>
  </si>
  <si>
    <t>Duty Subtotal + Taxes (As per Invoice)</t>
  </si>
  <si>
    <t>Duty Subtotal (incl. Allowances)</t>
  </si>
  <si>
    <t>Duty Subtotal (incl. Allowances) + Taxes (As per Invoice)</t>
  </si>
  <si>
    <t>Speed-o-meter Start Km</t>
  </si>
  <si>
    <t>Speed-o-meter End Km</t>
  </si>
  <si>
    <t>Actual Start Date</t>
  </si>
  <si>
    <t>Actual Reporting Time</t>
  </si>
  <si>
    <t>Releasing Time</t>
  </si>
  <si>
    <t>Total Hours</t>
  </si>
  <si>
    <t>Extra KM</t>
  </si>
  <si>
    <t>Extra KM Charge</t>
  </si>
  <si>
    <t>Customer Extra KM cost/KM</t>
  </si>
  <si>
    <t>Extra Hours</t>
  </si>
  <si>
    <t>Extra Hours Cost</t>
  </si>
  <si>
    <t>Customer Extra Time cost/HR</t>
  </si>
  <si>
    <t>Chargeable Driver Daily Allowance</t>
  </si>
  <si>
    <t>Chargeable Outstation allowance</t>
  </si>
  <si>
    <t>Invoice Number</t>
  </si>
  <si>
    <t>Invoice Date</t>
  </si>
  <si>
    <t>Invoice Customer Name</t>
  </si>
  <si>
    <t>95518382-1</t>
  </si>
  <si>
    <t>NESTLE INDIA LIMITED</t>
  </si>
  <si>
    <t>Mohamed Afrudeen</t>
  </si>
  <si>
    <t>AFRUDEEN</t>
  </si>
  <si>
    <t>CHNA207632</t>
  </si>
  <si>
    <t>4C</t>
  </si>
  <si>
    <t>HO</t>
  </si>
  <si>
    <t>JEEVAN BALARAMAN</t>
  </si>
  <si>
    <t>Kochi</t>
  </si>
  <si>
    <t>Dzire/Amaze/Etios</t>
  </si>
  <si>
    <t>KL41 M5965</t>
  </si>
  <si>
    <t>HASSAINAR ETIOS COCHIN</t>
  </si>
  <si>
    <t>LOCAL FULL DAY</t>
  </si>
  <si>
    <t>CL2324-000130</t>
  </si>
  <si>
    <t>98947819-1</t>
  </si>
  <si>
    <t>OUTSTATION TWO</t>
  </si>
  <si>
    <t>68649776-1</t>
  </si>
  <si>
    <t>Kozhikode</t>
  </si>
  <si>
    <t>38370525-1</t>
  </si>
  <si>
    <t>CHNA207658</t>
  </si>
  <si>
    <t>AC-00635866</t>
  </si>
  <si>
    <t>Doctor</t>
  </si>
  <si>
    <t>Sujay Bhabeesh</t>
  </si>
  <si>
    <t>Dr.Francis Lawyer &amp; Dr.Maneksh Kumar</t>
  </si>
  <si>
    <t>9446344978 / 9486501588</t>
  </si>
  <si>
    <t>Thiruvananthapuram</t>
  </si>
  <si>
    <t>TOYOTA CRYSTA</t>
  </si>
  <si>
    <t>KL 23 D 2525</t>
  </si>
  <si>
    <t>shanu</t>
  </si>
  <si>
    <t>91011992-1</t>
  </si>
  <si>
    <t>CHNA207657</t>
  </si>
  <si>
    <t>AC-00654023</t>
  </si>
  <si>
    <t>Dr.Prameela Joji</t>
  </si>
  <si>
    <t>KL 01 CK 2183</t>
  </si>
  <si>
    <t>shimji</t>
  </si>
  <si>
    <t>LOCAL LUMSUM</t>
  </si>
  <si>
    <t>69797902-1</t>
  </si>
  <si>
    <t>CHNA207705</t>
  </si>
  <si>
    <t>GT - KL</t>
  </si>
  <si>
    <t>Reji Nair</t>
  </si>
  <si>
    <t>Joseph John</t>
  </si>
  <si>
    <t>Thrissur</t>
  </si>
  <si>
    <t>KL. 08 BH 3483</t>
  </si>
  <si>
    <t>ANEESH. KH</t>
  </si>
  <si>
    <t>28319588-1</t>
  </si>
  <si>
    <t>CHNA207635</t>
  </si>
  <si>
    <t>OT</t>
  </si>
  <si>
    <t>Rathin Dutta</t>
  </si>
  <si>
    <t>Christopher Albert</t>
  </si>
  <si>
    <t>KL 85 A 4961</t>
  </si>
  <si>
    <t>SHARON</t>
  </si>
  <si>
    <t>28319588-2</t>
  </si>
  <si>
    <t>SHAFEEQUE</t>
  </si>
  <si>
    <t>28319588-3</t>
  </si>
  <si>
    <t>62409072-1</t>
  </si>
  <si>
    <t>CHNA207835</t>
  </si>
  <si>
    <t>DOCTOR</t>
  </si>
  <si>
    <t>Balasubramaniyam S</t>
  </si>
  <si>
    <t>Dr Alok Kumar / Dr Manu</t>
  </si>
  <si>
    <t>KL 22 L 6206</t>
  </si>
  <si>
    <t>Aseem</t>
  </si>
  <si>
    <t>59509776-1</t>
  </si>
  <si>
    <t>KL 21 P 9500</t>
  </si>
  <si>
    <t>Totals</t>
  </si>
  <si>
    <t>Booked By - Field - ORDER NO</t>
  </si>
  <si>
    <t>Garage Start Time</t>
  </si>
  <si>
    <t>Reporting Time</t>
  </si>
  <si>
    <t>Reporting Address</t>
  </si>
  <si>
    <t>Drop Address</t>
  </si>
  <si>
    <t>Vehicle Name</t>
  </si>
  <si>
    <t>Releasing KM</t>
  </si>
  <si>
    <t>Total KM</t>
  </si>
  <si>
    <t>80377618-1</t>
  </si>
  <si>
    <t>ORIX AUTO INFRASTRUCTURE SERVICES LTD</t>
  </si>
  <si>
    <t>KANI</t>
  </si>
  <si>
    <t>DR/TRV/23-24/79000342</t>
  </si>
  <si>
    <t>Mr. Sumeet Singh Manglotra</t>
  </si>
  <si>
    <t>Trivandrum</t>
  </si>
  <si>
    <t>Trivandrum Airport 6E 688</t>
  </si>
  <si>
    <t>Car at Disposal // Take inst.</t>
  </si>
  <si>
    <t>DESIRE</t>
  </si>
  <si>
    <t>yathu</t>
  </si>
  <si>
    <t>66508062-1</t>
  </si>
  <si>
    <t>T.Lakshminarayanan</t>
  </si>
  <si>
    <t>DR/CAL/23-24/81000156</t>
  </si>
  <si>
    <t>KAVI VELAN</t>
  </si>
  <si>
    <t>CALICUT KARIPUR airport</t>
  </si>
  <si>
    <t>KL11BE 9084</t>
  </si>
  <si>
    <t>TOYOTA ETIOS</t>
  </si>
  <si>
    <t>NOUFAL AMRUTHAM TRAVELS</t>
  </si>
  <si>
    <t>19906238-1</t>
  </si>
  <si>
    <t>DR/TRV/23-24/79000341</t>
  </si>
  <si>
    <t>To be coordinated with the guest</t>
  </si>
  <si>
    <t>73831105-1</t>
  </si>
  <si>
    <t>DR/CAL/23-24/81000157</t>
  </si>
  <si>
    <t>TAJ GATEWAY BEACH ROad Calicut</t>
  </si>
  <si>
    <t>KL 46 P 6603</t>
  </si>
  <si>
    <t>56442390-1</t>
  </si>
  <si>
    <t>Suresh</t>
  </si>
  <si>
    <t>DR/TRV/23-24/79000348</t>
  </si>
  <si>
    <t>Saket Saraogi</t>
  </si>
  <si>
    <t>TRIVANDRUM INTERNATIONAL AIRPORT UK551</t>
  </si>
  <si>
    <t>Disposal</t>
  </si>
  <si>
    <t>ETIOS</t>
  </si>
  <si>
    <t>69846443-1</t>
  </si>
  <si>
    <t>BALAJI</t>
  </si>
  <si>
    <t>DR/CAL/23-24/81000158</t>
  </si>
  <si>
    <t>medical college Calicut</t>
  </si>
  <si>
    <t>Car at DIsposal</t>
  </si>
  <si>
    <t>80324992-1</t>
  </si>
  <si>
    <t>DR/CAL/23-24/81000159</t>
  </si>
  <si>
    <t>Taj Gateway Beach Road</t>
  </si>
  <si>
    <t>Karipur Airport Calicut</t>
  </si>
  <si>
    <t>TOYATO ETIOS</t>
  </si>
  <si>
    <t>SHARATH</t>
  </si>
  <si>
    <t>13511756-1</t>
  </si>
  <si>
    <t>DR/TRV/23-24/79000351</t>
  </si>
  <si>
    <t>MR SAKET SARAOGI</t>
  </si>
  <si>
    <t>Taj Green Cove Kovalam</t>
  </si>
  <si>
    <t>car at disposal // take inst.</t>
  </si>
  <si>
    <t>48631577-1</t>
  </si>
  <si>
    <t>DR/TRV/23-24/79000344</t>
  </si>
  <si>
    <t>Sampada Palshikar</t>
  </si>
  <si>
    <t>Trivandrum Airport</t>
  </si>
  <si>
    <t>15/4-15, WCC Road, Tower Jct, Nagercoil, Tamil Nadu 629001</t>
  </si>
  <si>
    <t>57349073-1</t>
  </si>
  <si>
    <t>DR/TRV/23-24/79000358</t>
  </si>
  <si>
    <t>Dinesh G</t>
  </si>
  <si>
    <t>Thiruvananthapuram airport</t>
  </si>
  <si>
    <t>Acc:Vivanta Thiruvananthapuram,Extra Police Rd University Of, Thiruvananthapuram, Kerala, India, 695033 and Car at Dispsoal till 06th Sep 2023</t>
  </si>
  <si>
    <t>KL 22 M 5263</t>
  </si>
  <si>
    <t>ANOOP KUMAR TVM</t>
  </si>
  <si>
    <t>64144831-1</t>
  </si>
  <si>
    <t>DR/TRV/23-24/79000357</t>
  </si>
  <si>
    <t>Hariprasad M</t>
  </si>
  <si>
    <t>Classic Sarovar Portico Manjalikulam Road, Near, Manjalikulam Ground, Thampanoor, Thiruvananthapuram, Kerala 695001</t>
  </si>
  <si>
    <t>car at disposal // guest will go to Maks Automation Ezhukone Kerala// take instr.</t>
  </si>
  <si>
    <t>18535758-1</t>
  </si>
  <si>
    <t>DR/TRV/23-24/79000359</t>
  </si>
  <si>
    <t>Vivanta Thiruvananthapuram,Extra Police Rd University Of, Thiruvananthapuram, Kerala, India, 695033</t>
  </si>
  <si>
    <t>INNOVA</t>
  </si>
  <si>
    <t>28013984-1</t>
  </si>
  <si>
    <t>DR/TRV/23-24/79000352</t>
  </si>
  <si>
    <t>car at disposal // take inst</t>
  </si>
  <si>
    <t>93286331-1</t>
  </si>
  <si>
    <t>DR/TRV/23-24/79000360</t>
  </si>
  <si>
    <t>83359686-1</t>
  </si>
  <si>
    <t>DR/TRV/23-24/79000363</t>
  </si>
  <si>
    <t>Anish Nazimudeen</t>
  </si>
  <si>
    <t>KL29E4748</t>
  </si>
  <si>
    <t>INNOVA CRYSTA</t>
  </si>
  <si>
    <t>54635694-1</t>
  </si>
  <si>
    <t>DR/CAL/23-24/81000161</t>
  </si>
  <si>
    <t>Aarti Bhardwaj</t>
  </si>
  <si>
    <t>IIM Kozhikode (MDC Block)</t>
  </si>
  <si>
    <t>Cab @ Disposal to Kochi - Taj Gateway as per guest instructions</t>
  </si>
  <si>
    <t>KL 39 M 0050</t>
  </si>
  <si>
    <t>JAMAL CRYSTA COCHIN</t>
  </si>
  <si>
    <t>50961754-1</t>
  </si>
  <si>
    <t>VINOD R</t>
  </si>
  <si>
    <t>DR/KLM/23-24/80000006</t>
  </si>
  <si>
    <t>Sathish Kumar Thamilarasu</t>
  </si>
  <si>
    <t>Regant Lake Palace Hotel - Kollam</t>
  </si>
  <si>
    <t>Drop at Trivandrum Airport</t>
  </si>
  <si>
    <t>45820679-1</t>
  </si>
  <si>
    <t>O.S.Raghavan.</t>
  </si>
  <si>
    <t>DR/TRV/23-24/79000361</t>
  </si>
  <si>
    <t>Shveta Sahal</t>
  </si>
  <si>
    <t>hiruvananthapuram Airport T2</t>
  </si>
  <si>
    <t>Hyatt Hotel</t>
  </si>
  <si>
    <t>41855332-1</t>
  </si>
  <si>
    <t>DR/TRV/23-24/79000366</t>
  </si>
  <si>
    <t>ANISH NAZIMUDEEN</t>
  </si>
  <si>
    <t>From: FCI Road, Kazhakuttom, Thiruvananthapuram</t>
  </si>
  <si>
    <t>Airport drop</t>
  </si>
  <si>
    <t>67170372-1</t>
  </si>
  <si>
    <t>DR/TRV/23-24/79000362</t>
  </si>
  <si>
    <t>Hyatt</t>
  </si>
  <si>
    <t>To- Thiruvananthapuram Airport T1</t>
  </si>
  <si>
    <t>10579591-1</t>
  </si>
  <si>
    <t>DR/TRV/23-24/79000367</t>
  </si>
  <si>
    <t>Apurva Kulkarni</t>
  </si>
  <si>
    <t>Vivanta, Thiruvananthapuram, Extra Police Rd, Nandavanam, Palayam, Thiruvananthapuram, Kerala 695033</t>
  </si>
  <si>
    <t>car at disposal /and Drop to MBCET, Mar Ivanios Vidyanagar, P.O, Nalanchira, Thiruvananthapuram, Kerala 695015</t>
  </si>
  <si>
    <t>99447323-1</t>
  </si>
  <si>
    <t>DR/TRV/23-24/79000364</t>
  </si>
  <si>
    <t>Rajasekhar Chandi</t>
  </si>
  <si>
    <t>HYCINTH Hotels, Manorama Rd, Thampanoor, Thiruvananthapuram, Kerala 695001</t>
  </si>
  <si>
    <t>KL 29 E 6577</t>
  </si>
  <si>
    <t>Desire</t>
  </si>
  <si>
    <t>Dileep</t>
  </si>
  <si>
    <t>33147755-1</t>
  </si>
  <si>
    <t>DR/TRV/23-24/79000372</t>
  </si>
  <si>
    <t>MR TEDDY JOHNS</t>
  </si>
  <si>
    <t>TRIVANDRUM - TRIVANDRUM CNTL</t>
  </si>
  <si>
    <t>Car at disposal // take inst. // Hotel</t>
  </si>
  <si>
    <t>71013256-1</t>
  </si>
  <si>
    <t>DR/TRV/23-24/79000346</t>
  </si>
  <si>
    <t>Satishkumar Subramanian Iyer</t>
  </si>
  <si>
    <t>Airport</t>
  </si>
  <si>
    <t>Car at DIspsoal</t>
  </si>
  <si>
    <t>64440469-1</t>
  </si>
  <si>
    <t>DR/CAL/23-24/81000164</t>
  </si>
  <si>
    <t>Abhijit Halder</t>
  </si>
  <si>
    <t>Calicut Railway station // 20634 Vandebharat</t>
  </si>
  <si>
    <t>KL40 C 5898</t>
  </si>
  <si>
    <t>NAVEEN</t>
  </si>
  <si>
    <t>20847102-1</t>
  </si>
  <si>
    <t>DR/TRV/23-24/79000374</t>
  </si>
  <si>
    <t>Anand Kumar</t>
  </si>
  <si>
    <t>Trivendrum airport</t>
  </si>
  <si>
    <t>GOPAN</t>
  </si>
  <si>
    <t>69825200-1</t>
  </si>
  <si>
    <t>DR/CAL/23-24/81000165</t>
  </si>
  <si>
    <t>check with guest for reporting time and address</t>
  </si>
  <si>
    <t>KL 40 C 5898</t>
  </si>
  <si>
    <t>77897339-1</t>
  </si>
  <si>
    <t>DR/TRV/23-24/79000347</t>
  </si>
  <si>
    <t>Hotel Hilton Garden</t>
  </si>
  <si>
    <t>KL 01 CY 3993</t>
  </si>
  <si>
    <t>32494091-1</t>
  </si>
  <si>
    <t>DR/TRV/23-24/79000368</t>
  </si>
  <si>
    <t>78422928-1</t>
  </si>
  <si>
    <t>DR/TRV/23-24/79000373</t>
  </si>
  <si>
    <t>Hotel</t>
  </si>
  <si>
    <t>Car at disposal // take inst. // Airport</t>
  </si>
  <si>
    <t>87849673-1</t>
  </si>
  <si>
    <t>DR/TRV/23-24/79000376</t>
  </si>
  <si>
    <t>56624067-1</t>
  </si>
  <si>
    <t>DR/CAL/23-24/81000166</t>
  </si>
  <si>
    <t>44407194-1</t>
  </si>
  <si>
    <t>DR/TRV/23-24/79000369</t>
  </si>
  <si>
    <t>car at disposal /Drop to Thiruvananthapuram Airport in the evening</t>
  </si>
  <si>
    <t>44792982-1</t>
  </si>
  <si>
    <t>DR/TRV/23-24/79000379</t>
  </si>
  <si>
    <t>FCI Road, Kazhakuttom, Thiruvananthapuram</t>
  </si>
  <si>
    <t>Tvm airport</t>
  </si>
  <si>
    <t>kl 20 N 8877</t>
  </si>
  <si>
    <t>NITHU JP CRYSTA TVM</t>
  </si>
  <si>
    <t>95240104-1</t>
  </si>
  <si>
    <t>DR/TRV/23-24/79000378</t>
  </si>
  <si>
    <t>Philip Thomas</t>
  </si>
  <si>
    <t>DD Diamond Disttrict, Pangappara PO, Trivandrum 695581</t>
  </si>
  <si>
    <t>Trivandrum Airport (TRV), Airport Road, Chacka, Thiruvananthapuram, Kerala, India</t>
  </si>
  <si>
    <t>87513649-1</t>
  </si>
  <si>
    <t>DR/CAL/23-24/81000160</t>
  </si>
  <si>
    <t>MR. SUMAN SAURABH MOHANTY</t>
  </si>
  <si>
    <t>SHORANUR RAILWAY JUNCTION, SHORANUR</t>
  </si>
  <si>
    <t>Cab at Disposal for Full day use till 22-SEP'2023 as per guest instructions. PALAKKAD RAILWAY STATION, PALAKKAD</t>
  </si>
  <si>
    <t>54339031-1</t>
  </si>
  <si>
    <t>DR/TRV/23-24/79000392</t>
  </si>
  <si>
    <t>Tiruvandrum Airport</t>
  </si>
  <si>
    <t>50554159-1</t>
  </si>
  <si>
    <t>DR/TRV/23-24/79000393</t>
  </si>
  <si>
    <t>D . Vinoth</t>
  </si>
  <si>
    <t>hotel O by Tamara NH By Pass Thiruvananthapuram, KL 695029</t>
  </si>
  <si>
    <t>Drop-Off Place : GW72+4J Thiruvananthapuram, Kerala, India Reporting Address : hotel O by Tamara NH By Pass Thiruvananthapuram, KL 695029 Drop-Off Address : in and around trivandrum for 8 hours. multiple locations</t>
  </si>
  <si>
    <t>60642801-1</t>
  </si>
  <si>
    <t>DR/CAL/23-24/81000163</t>
  </si>
  <si>
    <t>Hotel Gateway</t>
  </si>
  <si>
    <t>KL 11 BE 9084</t>
  </si>
  <si>
    <t>NOUFAL</t>
  </si>
  <si>
    <t>30447338-1</t>
  </si>
  <si>
    <t>DR/TRV/23-24/79000397</t>
  </si>
  <si>
    <t>Dr Anees T</t>
  </si>
  <si>
    <t>Address –DD Apartment Pangappara , Trivandrum</t>
  </si>
  <si>
    <t>Airport Drop</t>
  </si>
  <si>
    <t>80755612-1</t>
  </si>
  <si>
    <t>DR/TRV/23-24/79000398</t>
  </si>
  <si>
    <t>Drop at DD Apartment Pangappara , Trivandrum</t>
  </si>
  <si>
    <t>66957258-1</t>
  </si>
  <si>
    <t>DR/CAL/23-24/81000167</t>
  </si>
  <si>
    <t>SHAFI</t>
  </si>
  <si>
    <t>ZAHI TYRE INDIA PVT LTD AYIKARAPADY , PULIKKAL PO MALLAPURAM-673637</t>
  </si>
  <si>
    <t>93405284-1</t>
  </si>
  <si>
    <t>SURESH BABU.G</t>
  </si>
  <si>
    <t>DR/TRV/23-24/79000400</t>
  </si>
  <si>
    <t>Kaustav Tainwala</t>
  </si>
  <si>
    <t>Trivandrum airport</t>
  </si>
  <si>
    <t>Drop to Varkala</t>
  </si>
  <si>
    <t>58593509-1</t>
  </si>
  <si>
    <t>DR/TRV/23-24/79000380</t>
  </si>
  <si>
    <t>MR. ARAVIND KUMARA PILLAI</t>
  </si>
  <si>
    <t>Trivandrum Airport. Indigo Corporate-891</t>
  </si>
  <si>
    <t>Drop to residence as per guest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</si>
</sst>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sz val="9"/>
      <color theme="1"/>
      <name val="Arial"/>
    </font>
    <font>
      <i/>
      <sz val="9"/>
      <color theme="1"/>
      <name val="Arial"/>
    </font>
    <font>
      <b/>
      <i/>
      <sz val="9"/>
      <color theme="1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164" fontId="1" fillId="0" borderId="0" xfId="0" applyNumberFormat="1" applyFont="1"/>
    <xf numFmtId="0" fontId="1" fillId="0" borderId="5" xfId="0" applyFont="1" applyBorder="1"/>
    <xf numFmtId="0" fontId="1" fillId="0" borderId="0" xfId="0" applyFont="1"/>
    <xf numFmtId="0" fontId="3" fillId="0" borderId="6" xfId="0" applyFont="1" applyBorder="1"/>
    <xf numFmtId="164" fontId="1" fillId="0" borderId="6" xfId="0" applyNumberFormat="1" applyFont="1" applyBorder="1"/>
    <xf numFmtId="17" fontId="1" fillId="0" borderId="6" xfId="0" applyNumberFormat="1" applyFont="1" applyBorder="1"/>
    <xf numFmtId="17" fontId="1" fillId="0" borderId="7" xfId="0" applyNumberFormat="1" applyFont="1" applyBorder="1"/>
    <xf numFmtId="17" fontId="1" fillId="0" borderId="8" xfId="0" applyNumberFormat="1" applyFont="1" applyBorder="1"/>
    <xf numFmtId="17" fontId="1" fillId="0" borderId="9" xfId="0" applyNumberFormat="1" applyFont="1" applyBorder="1"/>
    <xf numFmtId="0" fontId="3" fillId="0" borderId="0" xfId="0" applyFont="1"/>
    <xf numFmtId="0" fontId="2" fillId="0" borderId="4" xfId="0" applyFont="1" applyBorder="1"/>
    <xf numFmtId="164" fontId="2" fillId="0" borderId="6" xfId="0" applyNumberFormat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6" xfId="0" applyFont="1" applyBorder="1"/>
    <xf numFmtId="0" fontId="2" fillId="0" borderId="5" xfId="0" applyFont="1" applyBorder="1"/>
    <xf numFmtId="49" fontId="4" fillId="0" borderId="0" xfId="0" applyNumberFormat="1" applyFont="1" applyAlignment="1">
      <alignment vertical="top"/>
    </xf>
    <xf numFmtId="49" fontId="5" fillId="0" borderId="6" xfId="0" applyNumberFormat="1" applyFont="1" applyBorder="1" applyAlignment="1">
      <alignment horizontal="left" vertical="top"/>
    </xf>
    <xf numFmtId="164" fontId="5" fillId="0" borderId="6" xfId="0" applyNumberFormat="1" applyFont="1" applyBorder="1" applyAlignment="1">
      <alignment horizontal="right" vertical="top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2" fillId="0" borderId="10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164" fontId="2" fillId="0" borderId="0" xfId="0" applyNumberFormat="1" applyFont="1"/>
    <xf numFmtId="49" fontId="6" fillId="0" borderId="6" xfId="0" applyNumberFormat="1" applyFont="1" applyBorder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4" fontId="5" fillId="0" borderId="11" xfId="0" applyNumberFormat="1" applyFont="1" applyBorder="1" applyAlignment="1">
      <alignment horizontal="right" vertical="top"/>
    </xf>
    <xf numFmtId="164" fontId="1" fillId="0" borderId="11" xfId="0" applyNumberFormat="1" applyFont="1" applyBorder="1"/>
    <xf numFmtId="164" fontId="2" fillId="0" borderId="11" xfId="0" applyNumberFormat="1" applyFont="1" applyBorder="1"/>
    <xf numFmtId="49" fontId="6" fillId="0" borderId="0" xfId="0" applyNumberFormat="1" applyFont="1" applyAlignment="1">
      <alignment horizontal="left" vertical="top"/>
    </xf>
    <xf numFmtId="164" fontId="2" fillId="0" borderId="12" xfId="0" applyNumberFormat="1" applyFont="1" applyBorder="1"/>
    <xf numFmtId="164" fontId="2" fillId="0" borderId="5" xfId="0" applyNumberFormat="1" applyFont="1" applyBorder="1"/>
    <xf numFmtId="164" fontId="2" fillId="0" borderId="4" xfId="0" applyNumberFormat="1" applyFont="1" applyBorder="1"/>
    <xf numFmtId="49" fontId="5" fillId="0" borderId="0" xfId="0" applyNumberFormat="1" applyFont="1" applyAlignment="1">
      <alignment horizontal="left" vertical="top"/>
    </xf>
    <xf numFmtId="164" fontId="6" fillId="0" borderId="6" xfId="0" applyNumberFormat="1" applyFont="1" applyBorder="1" applyAlignment="1">
      <alignment horizontal="right" vertical="top"/>
    </xf>
    <xf numFmtId="164" fontId="5" fillId="0" borderId="7" xfId="0" applyNumberFormat="1" applyFont="1" applyBorder="1" applyAlignment="1">
      <alignment horizontal="right" vertical="top"/>
    </xf>
    <xf numFmtId="164" fontId="5" fillId="0" borderId="8" xfId="0" applyNumberFormat="1" applyFont="1" applyBorder="1" applyAlignment="1">
      <alignment horizontal="right" vertical="top"/>
    </xf>
    <xf numFmtId="164" fontId="5" fillId="0" borderId="9" xfId="0" applyNumberFormat="1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4" fontId="4" fillId="0" borderId="5" xfId="0" applyNumberFormat="1" applyFont="1" applyBorder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49" fontId="6" fillId="0" borderId="0" xfId="0" applyNumberFormat="1" applyFont="1" applyAlignment="1">
      <alignment vertical="top"/>
    </xf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5" xfId="0" applyNumberFormat="1" applyFont="1" applyBorder="1"/>
    <xf numFmtId="164" fontId="1" fillId="0" borderId="4" xfId="0" applyNumberFormat="1" applyFont="1" applyBorder="1"/>
    <xf numFmtId="0" fontId="1" fillId="0" borderId="16" xfId="0" applyFont="1" applyBorder="1"/>
    <xf numFmtId="0" fontId="1" fillId="0" borderId="12" xfId="0" applyFont="1" applyBorder="1"/>
    <xf numFmtId="164" fontId="1" fillId="0" borderId="12" xfId="0" applyNumberFormat="1" applyFont="1" applyBorder="1"/>
    <xf numFmtId="0" fontId="1" fillId="0" borderId="17" xfId="0" applyFont="1" applyBorder="1"/>
    <xf numFmtId="0" fontId="7" fillId="0" borderId="0" xfId="0" applyFont="1"/>
    <xf numFmtId="0" fontId="7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6" xfId="0" applyFont="1" applyBorder="1"/>
    <xf numFmtId="2" fontId="8" fillId="0" borderId="6" xfId="0" applyNumberFormat="1" applyFont="1" applyBorder="1"/>
    <xf numFmtId="2" fontId="8" fillId="0" borderId="0" xfId="0" applyNumberFormat="1" applyFont="1"/>
    <xf numFmtId="2" fontId="7" fillId="0" borderId="0" xfId="0" applyNumberFormat="1" applyFont="1"/>
    <xf numFmtId="0" fontId="8" fillId="0" borderId="6" xfId="0" applyFont="1" applyBorder="1" applyAlignment="1">
      <alignment wrapText="1"/>
    </xf>
    <xf numFmtId="9" fontId="2" fillId="0" borderId="6" xfId="0" applyNumberFormat="1" applyFont="1" applyBorder="1"/>
    <xf numFmtId="164" fontId="1" fillId="0" borderId="0" xfId="0" applyNumberFormat="1" applyFont="1" applyAlignment="1">
      <alignment wrapText="1"/>
    </xf>
    <xf numFmtId="164" fontId="1" fillId="0" borderId="6" xfId="0" applyNumberFormat="1" applyFont="1" applyBorder="1" applyAlignment="1">
      <alignment wrapText="1"/>
    </xf>
    <xf numFmtId="0" fontId="10" fillId="0" borderId="0" xfId="0" applyFont="1"/>
    <xf numFmtId="0" fontId="9" fillId="0" borderId="0" xfId="0" applyFont="1"/>
    <xf numFmtId="14" fontId="9" fillId="0" borderId="0" xfId="0" applyNumberFormat="1" applyFont="1"/>
    <xf numFmtId="0" fontId="11" fillId="0" borderId="0" xfId="0" applyFont="1"/>
    <xf numFmtId="20" fontId="9" fillId="0" borderId="0" xfId="0" applyNumberFormat="1" applyFont="1"/>
    <xf numFmtId="46" fontId="9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lak%20system%20upload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Order ID</v>
          </cell>
          <cell r="C1" t="str">
            <v>Invoice ID</v>
          </cell>
        </row>
        <row r="2">
          <cell r="B2" t="str">
            <v>DR/TRV/23-24/79000342</v>
          </cell>
          <cell r="C2" t="str">
            <v>CTRV24/079000242</v>
          </cell>
        </row>
        <row r="3">
          <cell r="B3" t="str">
            <v>DR/CAL/23-24/81000156</v>
          </cell>
          <cell r="C3" t="str">
            <v>CCAL24/081000118</v>
          </cell>
        </row>
        <row r="4">
          <cell r="B4" t="str">
            <v>DR/TRV/23-24/79000341</v>
          </cell>
          <cell r="C4" t="str">
            <v>CTRV24/079000243</v>
          </cell>
        </row>
        <row r="5">
          <cell r="B5" t="str">
            <v>DR/CAL/23-24/81000157</v>
          </cell>
          <cell r="C5" t="str">
            <v>CCAL24/081000116</v>
          </cell>
        </row>
        <row r="6">
          <cell r="B6" t="str">
            <v>DR/TRV/23-24/79000348</v>
          </cell>
          <cell r="C6" t="str">
            <v>CTRV24/079000255</v>
          </cell>
        </row>
        <row r="7">
          <cell r="B7" t="str">
            <v>DR/CAL/23-24/81000158</v>
          </cell>
          <cell r="C7" t="str">
            <v>CCAL24/081000117</v>
          </cell>
        </row>
        <row r="8">
          <cell r="B8" t="str">
            <v>DR/CAL/23-24/81000159</v>
          </cell>
          <cell r="C8" t="str">
            <v>CCAL24/081000119</v>
          </cell>
        </row>
        <row r="9">
          <cell r="B9" t="str">
            <v>DR/TRV/23-24/79000351</v>
          </cell>
          <cell r="C9" t="str">
            <v>CTRV24/079000254</v>
          </cell>
        </row>
        <row r="10">
          <cell r="B10" t="str">
            <v>DR/TRV/23-24/79000344</v>
          </cell>
          <cell r="C10" t="str">
            <v>CTRV24/079000245</v>
          </cell>
        </row>
        <row r="11">
          <cell r="B11" t="str">
            <v>DR/TRV/23-24/79000357</v>
          </cell>
          <cell r="C11" t="str">
            <v>CTRV24/079000246</v>
          </cell>
        </row>
        <row r="12">
          <cell r="B12" t="str">
            <v>DR/TRV/23-24/79000359</v>
          </cell>
          <cell r="C12" t="str">
            <v>CTRV24/079000248</v>
          </cell>
        </row>
        <row r="13">
          <cell r="B13" t="str">
            <v>DR/TRV/23-24/79000352</v>
          </cell>
          <cell r="C13" t="str">
            <v>CTRV24/079000244</v>
          </cell>
        </row>
        <row r="14">
          <cell r="B14" t="str">
            <v>DR/TRV/23-24/79000360</v>
          </cell>
          <cell r="C14" t="str">
            <v>CTRV24/079000249</v>
          </cell>
        </row>
        <row r="15">
          <cell r="B15" t="str">
            <v>DR/TRV/23-24/79000363</v>
          </cell>
          <cell r="C15" t="str">
            <v>CTRV24/079000253</v>
          </cell>
        </row>
        <row r="16">
          <cell r="B16" t="str">
            <v>DR/CAL/23-24/81000161</v>
          </cell>
          <cell r="C16" t="str">
            <v>CCAL24/081000120</v>
          </cell>
        </row>
        <row r="17">
          <cell r="B17" t="str">
            <v>DR/KLM/23-24/80000006</v>
          </cell>
          <cell r="C17" t="str">
            <v>CKLM24/080000001</v>
          </cell>
        </row>
        <row r="18">
          <cell r="B18" t="str">
            <v>DR/TRV/23-24/79000361</v>
          </cell>
          <cell r="C18" t="str">
            <v>CTRV24/079000250</v>
          </cell>
        </row>
        <row r="19">
          <cell r="B19" t="str">
            <v>DR/TRV/23-24/79000366</v>
          </cell>
          <cell r="C19" t="str">
            <v>CTRV24/079000252</v>
          </cell>
        </row>
        <row r="20">
          <cell r="B20" t="str">
            <v>DR/TRV/23-24/79000362</v>
          </cell>
          <cell r="C20" t="str">
            <v>CTRV24/079000267</v>
          </cell>
        </row>
        <row r="21">
          <cell r="B21" t="str">
            <v>DR/TRV/23-24/79000367</v>
          </cell>
          <cell r="C21" t="str">
            <v>CIKL24/025000106</v>
          </cell>
        </row>
        <row r="22">
          <cell r="B22" t="str">
            <v>DR/TRV/23-24/79000364</v>
          </cell>
          <cell r="C22" t="str">
            <v>CTRV24/079000273</v>
          </cell>
        </row>
        <row r="23">
          <cell r="B23" t="str">
            <v>DR/TRV/23-24/79000372</v>
          </cell>
          <cell r="C23" t="str">
            <v>CTRV24/079000270</v>
          </cell>
        </row>
        <row r="24">
          <cell r="B24" t="str">
            <v>DR/TRV/23-24/79000346</v>
          </cell>
          <cell r="C24" t="str">
            <v>CTRV24/079000274</v>
          </cell>
        </row>
        <row r="25">
          <cell r="B25" t="str">
            <v>DR/CAL/23-24/81000164</v>
          </cell>
          <cell r="C25" t="str">
            <v>CCAL24/081000122</v>
          </cell>
        </row>
        <row r="26">
          <cell r="B26" t="str">
            <v>DR/TRV/23-24/79000374</v>
          </cell>
          <cell r="C26" t="str">
            <v>CTRV24/079000272</v>
          </cell>
        </row>
        <row r="27">
          <cell r="B27" t="str">
            <v>DR/CAL/23-24/81000165</v>
          </cell>
          <cell r="C27" t="str">
            <v>CCAL24/081000121</v>
          </cell>
        </row>
        <row r="28">
          <cell r="B28" t="str">
            <v>DR/TRV/23-24/79000376</v>
          </cell>
          <cell r="C28" t="str">
            <v>CTRV24/079000269</v>
          </cell>
        </row>
        <row r="29">
          <cell r="B29" t="str">
            <v>DR/TRV/23-24/79000347</v>
          </cell>
          <cell r="C29" t="str">
            <v>CTRV24/079000275</v>
          </cell>
        </row>
        <row r="30">
          <cell r="B30" t="str">
            <v>DR/TRV/23-24/79000368</v>
          </cell>
          <cell r="C30" t="str">
            <v>CIKL24/025000106</v>
          </cell>
        </row>
        <row r="31">
          <cell r="B31" t="str">
            <v>DR/TRV/23-24/79000373</v>
          </cell>
          <cell r="C31" t="str">
            <v>CTRV24/079000271</v>
          </cell>
        </row>
        <row r="32">
          <cell r="B32" t="str">
            <v>DR/TRV/23-24/79000369</v>
          </cell>
          <cell r="C32" t="str">
            <v>CIKL24/025000106</v>
          </cell>
        </row>
        <row r="33">
          <cell r="B33" t="str">
            <v>DR/CAL/23-24/81000166</v>
          </cell>
          <cell r="C33" t="str">
            <v>CCAL24/081000123</v>
          </cell>
        </row>
        <row r="34">
          <cell r="B34" t="str">
            <v>DR/TRV/23-24/79000379</v>
          </cell>
          <cell r="C34" t="str">
            <v>CTRV24/079000278</v>
          </cell>
        </row>
        <row r="35">
          <cell r="B35" t="str">
            <v>DR/TRV/23-24/79000378</v>
          </cell>
          <cell r="C35" t="str">
            <v>CTRV24/079000268</v>
          </cell>
        </row>
        <row r="36">
          <cell r="B36" t="str">
            <v>DR/CAL/23-24/81000160</v>
          </cell>
          <cell r="C36" t="str">
            <v>CIKL24/025000107</v>
          </cell>
        </row>
        <row r="37">
          <cell r="B37" t="str">
            <v>DR/TRV/23-24/79000392</v>
          </cell>
          <cell r="C37" t="str">
            <v>CTRV24/079000266</v>
          </cell>
        </row>
        <row r="38">
          <cell r="B38" t="str">
            <v>DR/CAL/23-24/81000163</v>
          </cell>
          <cell r="C38" t="str">
            <v>CCAL24/081000124</v>
          </cell>
        </row>
        <row r="39">
          <cell r="B39" t="str">
            <v>DR/TRV/23-24/79000397</v>
          </cell>
          <cell r="C39" t="str">
            <v>CTRV24/079000276</v>
          </cell>
        </row>
        <row r="40">
          <cell r="B40" t="str">
            <v>DR/TRV/23-24/79000398</v>
          </cell>
          <cell r="C40" t="str">
            <v>CTRV24/079000277</v>
          </cell>
        </row>
        <row r="41">
          <cell r="B41" t="str">
            <v>DR/CAL/23-24/81000167</v>
          </cell>
          <cell r="C41" t="str">
            <v>CIKL24/025000112</v>
          </cell>
        </row>
        <row r="42">
          <cell r="B42" t="str">
            <v>DR/TRV/23-24/79000380</v>
          </cell>
          <cell r="C42" t="str">
            <v>CIKL24/025000108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D37" workbookViewId="0"/>
  </sheetViews>
  <sheetFormatPr defaultColWidth="14.453125" defaultRowHeight="15" customHeight="1"/>
  <cols>
    <col min="1" max="1" width="1.81640625" customWidth="1"/>
    <col min="2" max="2" width="26.453125" customWidth="1"/>
    <col min="3" max="3" width="11.453125" hidden="1" customWidth="1"/>
    <col min="4" max="4" width="13.36328125" customWidth="1"/>
    <col min="5" max="5" width="12.36328125" customWidth="1"/>
    <col min="6" max="10" width="11.453125" customWidth="1"/>
    <col min="11" max="11" width="13.36328125" customWidth="1"/>
    <col min="12" max="12" width="11.453125" customWidth="1"/>
    <col min="13" max="13" width="13.36328125" customWidth="1"/>
    <col min="14" max="14" width="2.1796875" customWidth="1"/>
    <col min="15" max="19" width="13.36328125" customWidth="1"/>
    <col min="20" max="20" width="14.36328125" customWidth="1"/>
    <col min="21" max="21" width="2.1796875" customWidth="1"/>
    <col min="22" max="26" width="8.6328125" customWidth="1"/>
  </cols>
  <sheetData>
    <row r="1" spans="1:26" ht="14.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1"/>
      <c r="O1" s="2"/>
      <c r="P1" s="2"/>
      <c r="Q1" s="2"/>
      <c r="R1" s="2"/>
      <c r="S1" s="2"/>
      <c r="T1" s="2"/>
      <c r="U1" s="4"/>
    </row>
    <row r="2" spans="1:26" ht="14.5">
      <c r="A2" s="5"/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5"/>
      <c r="O2" s="6" t="s">
        <v>1</v>
      </c>
      <c r="P2" s="9"/>
      <c r="Q2" s="9"/>
      <c r="R2" s="9"/>
      <c r="S2" s="9"/>
      <c r="T2" s="9"/>
      <c r="U2" s="8"/>
    </row>
    <row r="3" spans="1:26" ht="14.5">
      <c r="A3" s="5"/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5"/>
      <c r="O3" s="6" t="s">
        <v>3</v>
      </c>
      <c r="P3" s="9"/>
      <c r="Q3" s="9"/>
      <c r="R3" s="9"/>
      <c r="S3" s="9"/>
      <c r="T3" s="9"/>
      <c r="U3" s="8"/>
    </row>
    <row r="4" spans="1:26" ht="14.5">
      <c r="A4" s="5"/>
      <c r="B4" s="9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5"/>
      <c r="O4" s="9"/>
      <c r="P4" s="9"/>
      <c r="Q4" s="9"/>
      <c r="R4" s="9"/>
      <c r="S4" s="9"/>
      <c r="T4" s="9"/>
      <c r="U4" s="8"/>
    </row>
    <row r="5" spans="1:26" ht="14.5">
      <c r="A5" s="5"/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5"/>
      <c r="O5" s="9"/>
      <c r="P5" s="9"/>
      <c r="Q5" s="9"/>
      <c r="R5" s="9"/>
      <c r="S5" s="9"/>
      <c r="T5" s="9"/>
      <c r="U5" s="8"/>
    </row>
    <row r="6" spans="1:26" ht="15.5">
      <c r="A6" s="5"/>
      <c r="B6" s="10" t="s">
        <v>4</v>
      </c>
      <c r="C6" s="11" t="s">
        <v>5</v>
      </c>
      <c r="D6" s="12">
        <v>44805</v>
      </c>
      <c r="E6" s="12">
        <v>44835</v>
      </c>
      <c r="F6" s="12">
        <v>44866</v>
      </c>
      <c r="G6" s="12">
        <v>44896</v>
      </c>
      <c r="H6" s="12">
        <v>44927</v>
      </c>
      <c r="I6" s="12">
        <v>44958</v>
      </c>
      <c r="J6" s="12">
        <v>44986</v>
      </c>
      <c r="K6" s="12">
        <v>45017</v>
      </c>
      <c r="L6" s="12">
        <v>45047</v>
      </c>
      <c r="M6" s="13">
        <v>45078</v>
      </c>
      <c r="N6" s="14"/>
      <c r="O6" s="15">
        <v>45108</v>
      </c>
      <c r="P6" s="12">
        <v>45139</v>
      </c>
      <c r="Q6" s="12">
        <v>45170</v>
      </c>
      <c r="R6" s="12">
        <v>45200</v>
      </c>
      <c r="S6" s="12">
        <v>45231</v>
      </c>
      <c r="T6" s="12">
        <v>45261</v>
      </c>
      <c r="U6" s="8"/>
    </row>
    <row r="7" spans="1:26" ht="15.5">
      <c r="A7" s="5"/>
      <c r="B7" s="16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5"/>
      <c r="O7" s="9"/>
      <c r="P7" s="9"/>
      <c r="Q7" s="9"/>
      <c r="R7" s="9"/>
      <c r="S7" s="9"/>
      <c r="T7" s="9"/>
      <c r="U7" s="8"/>
    </row>
    <row r="8" spans="1:26" ht="15.5">
      <c r="A8" s="17"/>
      <c r="B8" s="10" t="s">
        <v>6</v>
      </c>
      <c r="C8" s="18">
        <v>29</v>
      </c>
      <c r="D8" s="18">
        <v>273</v>
      </c>
      <c r="E8" s="18">
        <v>142</v>
      </c>
      <c r="F8" s="18">
        <v>169</v>
      </c>
      <c r="G8" s="18">
        <v>145</v>
      </c>
      <c r="H8" s="18">
        <v>86</v>
      </c>
      <c r="I8" s="18">
        <v>146</v>
      </c>
      <c r="J8" s="18">
        <v>185</v>
      </c>
      <c r="K8" s="18">
        <v>202</v>
      </c>
      <c r="L8" s="18">
        <v>147</v>
      </c>
      <c r="M8" s="19">
        <v>208</v>
      </c>
      <c r="N8" s="20"/>
      <c r="O8" s="21">
        <v>500</v>
      </c>
      <c r="P8" s="22">
        <v>750</v>
      </c>
      <c r="Q8" s="22">
        <v>1000</v>
      </c>
      <c r="R8" s="22">
        <v>1200</v>
      </c>
      <c r="S8" s="22">
        <v>1350</v>
      </c>
      <c r="T8" s="22">
        <v>1400</v>
      </c>
      <c r="U8" s="23"/>
      <c r="V8" s="6"/>
      <c r="W8" s="6"/>
      <c r="X8" s="6"/>
      <c r="Y8" s="6"/>
      <c r="Z8" s="6"/>
    </row>
    <row r="9" spans="1:26" ht="14.5">
      <c r="A9" s="5"/>
      <c r="B9" s="24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M9" s="8"/>
      <c r="N9" s="5"/>
      <c r="O9" s="9"/>
      <c r="P9" s="9"/>
      <c r="Q9" s="9"/>
      <c r="R9" s="9"/>
      <c r="S9" s="9"/>
      <c r="T9" s="9"/>
      <c r="U9" s="8"/>
    </row>
    <row r="10" spans="1:26" ht="14.5">
      <c r="A10" s="5"/>
      <c r="B10" s="25" t="s">
        <v>8</v>
      </c>
      <c r="C10" s="11"/>
      <c r="D10" s="11"/>
      <c r="E10" s="11"/>
      <c r="F10" s="11"/>
      <c r="G10" s="26">
        <v>6300</v>
      </c>
      <c r="H10" s="11"/>
      <c r="I10" s="11"/>
      <c r="J10" s="11"/>
      <c r="K10" s="11"/>
      <c r="L10" s="11"/>
      <c r="M10" s="27"/>
      <c r="N10" s="28"/>
      <c r="O10" s="29"/>
      <c r="P10" s="30"/>
      <c r="Q10" s="30"/>
      <c r="R10" s="30"/>
      <c r="S10" s="30"/>
      <c r="T10" s="30"/>
      <c r="U10" s="8"/>
    </row>
    <row r="11" spans="1:26" ht="14.5">
      <c r="A11" s="5"/>
      <c r="B11" s="25" t="s">
        <v>9</v>
      </c>
      <c r="C11" s="26">
        <v>66981</v>
      </c>
      <c r="D11" s="26">
        <v>599642.92000000004</v>
      </c>
      <c r="E11" s="26">
        <v>276700</v>
      </c>
      <c r="F11" s="26">
        <v>465447.92</v>
      </c>
      <c r="G11" s="26">
        <v>675138.42</v>
      </c>
      <c r="H11" s="26">
        <v>251728.5</v>
      </c>
      <c r="I11" s="26">
        <v>422811.17</v>
      </c>
      <c r="J11" s="26">
        <v>425653.75</v>
      </c>
      <c r="K11" s="26">
        <v>303729.75</v>
      </c>
      <c r="L11" s="26">
        <v>638034.5</v>
      </c>
      <c r="M11" s="31">
        <f>M8*L16</f>
        <v>1248607.7278911564</v>
      </c>
      <c r="N11" s="32"/>
      <c r="O11" s="33">
        <f>O8*M11/M8</f>
        <v>3001460.8843537415</v>
      </c>
      <c r="P11" s="11">
        <f t="shared" ref="P11:T11" si="0">P8*O11/O8</f>
        <v>4502191.3265306121</v>
      </c>
      <c r="Q11" s="11">
        <f t="shared" si="0"/>
        <v>6002921.7687074831</v>
      </c>
      <c r="R11" s="11">
        <f t="shared" si="0"/>
        <v>7203506.1224489789</v>
      </c>
      <c r="S11" s="11">
        <f t="shared" si="0"/>
        <v>8103944.3877551015</v>
      </c>
      <c r="T11" s="11">
        <f t="shared" si="0"/>
        <v>8404090.4761904757</v>
      </c>
      <c r="U11" s="8"/>
    </row>
    <row r="12" spans="1:26" ht="14.5">
      <c r="A12" s="5"/>
      <c r="B12" s="25" t="s">
        <v>10</v>
      </c>
      <c r="C12" s="26">
        <v>76872</v>
      </c>
      <c r="D12" s="26">
        <v>704237</v>
      </c>
      <c r="E12" s="26">
        <v>514583</v>
      </c>
      <c r="F12" s="26">
        <v>232064</v>
      </c>
      <c r="G12" s="26">
        <v>148996.67000000001</v>
      </c>
      <c r="H12" s="26">
        <v>97842</v>
      </c>
      <c r="I12" s="26">
        <v>261534</v>
      </c>
      <c r="J12" s="26">
        <v>430969</v>
      </c>
      <c r="K12" s="26">
        <v>949140</v>
      </c>
      <c r="L12" s="26">
        <v>244395</v>
      </c>
      <c r="M12" s="27"/>
      <c r="N12" s="28"/>
      <c r="O12" s="29"/>
      <c r="P12" s="30"/>
      <c r="Q12" s="30"/>
      <c r="R12" s="30"/>
      <c r="S12" s="30"/>
      <c r="T12" s="30"/>
      <c r="U12" s="8"/>
    </row>
    <row r="13" spans="1:26" ht="14.5">
      <c r="A13" s="5"/>
      <c r="B13" s="25" t="s">
        <v>11</v>
      </c>
      <c r="C13" s="11"/>
      <c r="D13" s="26">
        <v>98500</v>
      </c>
      <c r="E13" s="26"/>
      <c r="F13" s="26"/>
      <c r="G13" s="11"/>
      <c r="H13" s="11"/>
      <c r="I13" s="11"/>
      <c r="J13" s="26">
        <v>29525</v>
      </c>
      <c r="K13" s="11"/>
      <c r="L13" s="11"/>
      <c r="M13" s="27"/>
      <c r="N13" s="28"/>
      <c r="O13" s="29"/>
      <c r="P13" s="30"/>
      <c r="Q13" s="30"/>
      <c r="R13" s="30"/>
      <c r="S13" s="30"/>
      <c r="T13" s="30"/>
      <c r="U13" s="8"/>
    </row>
    <row r="14" spans="1:26" ht="14.5">
      <c r="A14" s="5"/>
      <c r="B14" s="9"/>
      <c r="C14" s="34">
        <f t="shared" ref="C14:M14" si="1">SUM(C9:C13)</f>
        <v>143853</v>
      </c>
      <c r="D14" s="34">
        <f t="shared" si="1"/>
        <v>1402379.92</v>
      </c>
      <c r="E14" s="34">
        <f t="shared" si="1"/>
        <v>791283</v>
      </c>
      <c r="F14" s="34">
        <f t="shared" si="1"/>
        <v>697511.91999999993</v>
      </c>
      <c r="G14" s="34">
        <f t="shared" si="1"/>
        <v>830435.09000000008</v>
      </c>
      <c r="H14" s="34">
        <f t="shared" si="1"/>
        <v>349570.5</v>
      </c>
      <c r="I14" s="34">
        <f t="shared" si="1"/>
        <v>684345.16999999993</v>
      </c>
      <c r="J14" s="34">
        <f t="shared" si="1"/>
        <v>886147.75</v>
      </c>
      <c r="K14" s="34">
        <f t="shared" si="1"/>
        <v>1252869.75</v>
      </c>
      <c r="L14" s="34">
        <f t="shared" si="1"/>
        <v>882429.5</v>
      </c>
      <c r="M14" s="35">
        <f t="shared" si="1"/>
        <v>1248607.7278911564</v>
      </c>
      <c r="N14" s="36"/>
      <c r="O14" s="37">
        <f t="shared" ref="O14:T14" si="2">SUM(O9:O13)</f>
        <v>3001460.8843537415</v>
      </c>
      <c r="P14" s="18">
        <f t="shared" si="2"/>
        <v>4502191.3265306121</v>
      </c>
      <c r="Q14" s="18">
        <f t="shared" si="2"/>
        <v>6002921.7687074831</v>
      </c>
      <c r="R14" s="18">
        <f t="shared" si="2"/>
        <v>7203506.1224489789</v>
      </c>
      <c r="S14" s="18">
        <f t="shared" si="2"/>
        <v>8103944.3877551015</v>
      </c>
      <c r="T14" s="18">
        <f t="shared" si="2"/>
        <v>8404090.4761904757</v>
      </c>
      <c r="U14" s="8"/>
    </row>
    <row r="15" spans="1:26" ht="14.5">
      <c r="A15" s="5"/>
      <c r="B15" s="9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8"/>
      <c r="N15" s="5"/>
      <c r="O15" s="9"/>
      <c r="P15" s="9"/>
      <c r="Q15" s="9"/>
      <c r="R15" s="9"/>
      <c r="S15" s="9"/>
      <c r="T15" s="9"/>
      <c r="U15" s="8"/>
    </row>
    <row r="16" spans="1:26" ht="14.5">
      <c r="A16" s="5"/>
      <c r="B16" s="39" t="s">
        <v>12</v>
      </c>
      <c r="C16" s="18">
        <f t="shared" ref="C16:M16" si="3">C14/C8</f>
        <v>4960.4482758620688</v>
      </c>
      <c r="D16" s="18">
        <f t="shared" si="3"/>
        <v>5136.9227838827837</v>
      </c>
      <c r="E16" s="18">
        <f t="shared" si="3"/>
        <v>5572.4154929577462</v>
      </c>
      <c r="F16" s="18">
        <f t="shared" si="3"/>
        <v>4127.289467455621</v>
      </c>
      <c r="G16" s="18">
        <f t="shared" si="3"/>
        <v>5727.1385517241388</v>
      </c>
      <c r="H16" s="18">
        <f t="shared" si="3"/>
        <v>4064.7732558139537</v>
      </c>
      <c r="I16" s="18">
        <f t="shared" si="3"/>
        <v>4687.295684931506</v>
      </c>
      <c r="J16" s="18">
        <f t="shared" si="3"/>
        <v>4789.987837837838</v>
      </c>
      <c r="K16" s="18">
        <f t="shared" si="3"/>
        <v>6202.3254950495048</v>
      </c>
      <c r="L16" s="18">
        <f t="shared" si="3"/>
        <v>6002.9217687074834</v>
      </c>
      <c r="M16" s="35">
        <f t="shared" si="3"/>
        <v>6002.9217687074834</v>
      </c>
      <c r="N16" s="36"/>
      <c r="O16" s="37">
        <f t="shared" ref="O16:T16" si="4">O14/O8</f>
        <v>6002.9217687074834</v>
      </c>
      <c r="P16" s="18">
        <f t="shared" si="4"/>
        <v>6002.9217687074824</v>
      </c>
      <c r="Q16" s="18">
        <f t="shared" si="4"/>
        <v>6002.9217687074834</v>
      </c>
      <c r="R16" s="18">
        <f t="shared" si="4"/>
        <v>6002.9217687074824</v>
      </c>
      <c r="S16" s="18">
        <f t="shared" si="4"/>
        <v>6002.9217687074824</v>
      </c>
      <c r="T16" s="18">
        <f t="shared" si="4"/>
        <v>6002.9217687074824</v>
      </c>
      <c r="U16" s="8"/>
    </row>
    <row r="17" spans="1:21" ht="14.5">
      <c r="A17" s="5"/>
      <c r="B17" s="9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8"/>
      <c r="N17" s="5"/>
      <c r="O17" s="9"/>
      <c r="P17" s="9"/>
      <c r="Q17" s="9"/>
      <c r="R17" s="9"/>
      <c r="S17" s="9"/>
      <c r="T17" s="9"/>
      <c r="U17" s="8"/>
    </row>
    <row r="18" spans="1:21" ht="14.5">
      <c r="A18" s="5"/>
      <c r="B18" s="22" t="s">
        <v>13</v>
      </c>
      <c r="C18" s="18">
        <f t="shared" ref="C18:M18" si="5">C24/C8</f>
        <v>2928.7586206896553</v>
      </c>
      <c r="D18" s="18">
        <f t="shared" si="5"/>
        <v>3537.8443589743588</v>
      </c>
      <c r="E18" s="18">
        <f t="shared" si="5"/>
        <v>3371.3063380281692</v>
      </c>
      <c r="F18" s="18">
        <f t="shared" si="5"/>
        <v>2477.9714201183433</v>
      </c>
      <c r="G18" s="18">
        <f t="shared" si="5"/>
        <v>3583.9350344827585</v>
      </c>
      <c r="H18" s="18">
        <f t="shared" si="5"/>
        <v>2676.4883720930234</v>
      </c>
      <c r="I18" s="18">
        <f t="shared" si="5"/>
        <v>2904.3813013698627</v>
      </c>
      <c r="J18" s="18">
        <f t="shared" si="5"/>
        <v>3859.21172972973</v>
      </c>
      <c r="K18" s="18">
        <f t="shared" si="5"/>
        <v>3557.8135148514848</v>
      </c>
      <c r="L18" s="18">
        <f t="shared" si="5"/>
        <v>4583.6507482993202</v>
      </c>
      <c r="M18" s="35">
        <f t="shared" si="5"/>
        <v>4583.6507482993202</v>
      </c>
      <c r="N18" s="36"/>
      <c r="O18" s="37">
        <f t="shared" ref="O18:T18" si="6">O24/O8</f>
        <v>4583.6507482993202</v>
      </c>
      <c r="P18" s="18">
        <f t="shared" si="6"/>
        <v>4583.6507482993202</v>
      </c>
      <c r="Q18" s="18">
        <f t="shared" si="6"/>
        <v>4583.6507482993202</v>
      </c>
      <c r="R18" s="18">
        <f t="shared" si="6"/>
        <v>4583.6507482993202</v>
      </c>
      <c r="S18" s="18">
        <f t="shared" si="6"/>
        <v>4583.6507482993202</v>
      </c>
      <c r="T18" s="18">
        <f t="shared" si="6"/>
        <v>4583.6507482993202</v>
      </c>
      <c r="U18" s="8"/>
    </row>
    <row r="19" spans="1:21" ht="14.5">
      <c r="A19" s="5"/>
      <c r="B19" s="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8"/>
      <c r="N19" s="5"/>
      <c r="O19" s="9"/>
      <c r="P19" s="9"/>
      <c r="Q19" s="9"/>
      <c r="R19" s="9"/>
      <c r="S19" s="9"/>
      <c r="T19" s="9"/>
      <c r="U19" s="8"/>
    </row>
    <row r="20" spans="1:21" ht="14.5">
      <c r="A20" s="5"/>
      <c r="B20" s="24" t="s">
        <v>14</v>
      </c>
      <c r="C20" s="40"/>
      <c r="D20" s="40"/>
      <c r="E20" s="40"/>
      <c r="F20" s="7"/>
      <c r="G20" s="7"/>
      <c r="H20" s="7"/>
      <c r="I20" s="7"/>
      <c r="J20" s="7"/>
      <c r="K20" s="7"/>
      <c r="L20" s="7"/>
      <c r="M20" s="8"/>
      <c r="N20" s="5"/>
      <c r="O20" s="9"/>
      <c r="P20" s="9"/>
      <c r="Q20" s="9"/>
      <c r="R20" s="9"/>
      <c r="S20" s="9"/>
      <c r="T20" s="9"/>
      <c r="U20" s="8"/>
    </row>
    <row r="21" spans="1:21" ht="15.75" customHeight="1">
      <c r="A21" s="5"/>
      <c r="B21" s="25" t="s">
        <v>15</v>
      </c>
      <c r="C21" s="26">
        <v>64934</v>
      </c>
      <c r="D21" s="26">
        <v>956731.51</v>
      </c>
      <c r="E21" s="26">
        <v>427620.5</v>
      </c>
      <c r="F21" s="26">
        <v>388025.17</v>
      </c>
      <c r="G21" s="26">
        <v>519670.58</v>
      </c>
      <c r="H21" s="26">
        <v>230178</v>
      </c>
      <c r="I21" s="26">
        <v>424039.67</v>
      </c>
      <c r="J21" s="26">
        <v>713954.17</v>
      </c>
      <c r="K21" s="41">
        <v>718678.33</v>
      </c>
      <c r="L21" s="26">
        <v>673571.66</v>
      </c>
      <c r="M21" s="31">
        <f>M8*$L$18</f>
        <v>953399.35564625857</v>
      </c>
      <c r="N21" s="32"/>
      <c r="O21" s="33">
        <f t="shared" ref="O21:T21" si="7">O8*$L$18</f>
        <v>2291825.3741496601</v>
      </c>
      <c r="P21" s="11">
        <f t="shared" si="7"/>
        <v>3437738.0612244899</v>
      </c>
      <c r="Q21" s="11">
        <f t="shared" si="7"/>
        <v>4583650.7482993202</v>
      </c>
      <c r="R21" s="11">
        <f t="shared" si="7"/>
        <v>5500380.8979591839</v>
      </c>
      <c r="S21" s="11">
        <f t="shared" si="7"/>
        <v>6187928.5102040824</v>
      </c>
      <c r="T21" s="11">
        <f t="shared" si="7"/>
        <v>6417111.0476190485</v>
      </c>
      <c r="U21" s="8"/>
    </row>
    <row r="22" spans="1:21" ht="15.75" customHeight="1">
      <c r="A22" s="5"/>
      <c r="B22" s="25" t="s">
        <v>16</v>
      </c>
      <c r="C22" s="26"/>
      <c r="D22" s="26">
        <v>9100</v>
      </c>
      <c r="E22" s="26">
        <v>51105</v>
      </c>
      <c r="F22" s="26">
        <v>30752</v>
      </c>
      <c r="G22" s="11"/>
      <c r="H22" s="11"/>
      <c r="I22" s="11"/>
      <c r="J22" s="11"/>
      <c r="K22" s="42"/>
      <c r="L22" s="26">
        <v>225</v>
      </c>
      <c r="M22" s="27"/>
      <c r="N22" s="28"/>
      <c r="O22" s="29"/>
      <c r="P22" s="30"/>
      <c r="Q22" s="30"/>
      <c r="R22" s="30"/>
      <c r="S22" s="30"/>
      <c r="T22" s="30"/>
      <c r="U22" s="8"/>
    </row>
    <row r="23" spans="1:21" ht="15.75" customHeight="1">
      <c r="A23" s="5"/>
      <c r="B23" s="25" t="s">
        <v>17</v>
      </c>
      <c r="C23" s="26">
        <v>20000</v>
      </c>
      <c r="D23" s="26"/>
      <c r="E23" s="26"/>
      <c r="F23" s="11"/>
      <c r="G23" s="11"/>
      <c r="H23" s="11"/>
      <c r="I23" s="11"/>
      <c r="J23" s="11"/>
      <c r="K23" s="42"/>
      <c r="L23" s="11"/>
      <c r="M23" s="27"/>
      <c r="N23" s="28"/>
      <c r="O23" s="29"/>
      <c r="P23" s="30"/>
      <c r="Q23" s="30"/>
      <c r="R23" s="30"/>
      <c r="S23" s="30"/>
      <c r="T23" s="30"/>
      <c r="U23" s="8"/>
    </row>
    <row r="24" spans="1:21" ht="15.75" customHeight="1">
      <c r="A24" s="5"/>
      <c r="B24" s="30"/>
      <c r="C24" s="18">
        <f t="shared" ref="C24:M24" si="8">SUM(C21:C23)</f>
        <v>84934</v>
      </c>
      <c r="D24" s="18">
        <f t="shared" si="8"/>
        <v>965831.51</v>
      </c>
      <c r="E24" s="18">
        <f t="shared" si="8"/>
        <v>478725.5</v>
      </c>
      <c r="F24" s="18">
        <f t="shared" si="8"/>
        <v>418777.17</v>
      </c>
      <c r="G24" s="18">
        <f t="shared" si="8"/>
        <v>519670.58</v>
      </c>
      <c r="H24" s="18">
        <f t="shared" si="8"/>
        <v>230178</v>
      </c>
      <c r="I24" s="18">
        <f t="shared" si="8"/>
        <v>424039.67</v>
      </c>
      <c r="J24" s="18">
        <f t="shared" si="8"/>
        <v>713954.17</v>
      </c>
      <c r="K24" s="43">
        <f t="shared" si="8"/>
        <v>718678.33</v>
      </c>
      <c r="L24" s="18">
        <f t="shared" si="8"/>
        <v>673796.66</v>
      </c>
      <c r="M24" s="35">
        <f t="shared" si="8"/>
        <v>953399.35564625857</v>
      </c>
      <c r="N24" s="36"/>
      <c r="O24" s="37">
        <f t="shared" ref="O24:T24" si="9">SUM(O21:O23)</f>
        <v>2291825.3741496601</v>
      </c>
      <c r="P24" s="18">
        <f t="shared" si="9"/>
        <v>3437738.0612244899</v>
      </c>
      <c r="Q24" s="18">
        <f t="shared" si="9"/>
        <v>4583650.7482993202</v>
      </c>
      <c r="R24" s="18">
        <f t="shared" si="9"/>
        <v>5500380.8979591839</v>
      </c>
      <c r="S24" s="18">
        <f t="shared" si="9"/>
        <v>6187928.5102040824</v>
      </c>
      <c r="T24" s="18">
        <f t="shared" si="9"/>
        <v>6417111.0476190485</v>
      </c>
      <c r="U24" s="8"/>
    </row>
    <row r="25" spans="1:21" ht="15.75" customHeight="1">
      <c r="A25" s="5"/>
      <c r="B25" s="44" t="s">
        <v>18</v>
      </c>
      <c r="C25" s="45">
        <f t="shared" ref="C25:M25" si="10">C14-C24</f>
        <v>58919</v>
      </c>
      <c r="D25" s="45">
        <f t="shared" si="10"/>
        <v>436548.40999999992</v>
      </c>
      <c r="E25" s="45">
        <f t="shared" si="10"/>
        <v>312557.5</v>
      </c>
      <c r="F25" s="45">
        <f t="shared" si="10"/>
        <v>278734.74999999994</v>
      </c>
      <c r="G25" s="45">
        <f t="shared" si="10"/>
        <v>310764.51000000007</v>
      </c>
      <c r="H25" s="45">
        <f t="shared" si="10"/>
        <v>119392.5</v>
      </c>
      <c r="I25" s="45">
        <f t="shared" si="10"/>
        <v>260305.49999999994</v>
      </c>
      <c r="J25" s="45">
        <f t="shared" si="10"/>
        <v>172193.57999999996</v>
      </c>
      <c r="K25" s="45">
        <f t="shared" si="10"/>
        <v>534191.42000000004</v>
      </c>
      <c r="L25" s="18">
        <f t="shared" si="10"/>
        <v>208632.83999999997</v>
      </c>
      <c r="M25" s="35">
        <f t="shared" si="10"/>
        <v>295208.37224489788</v>
      </c>
      <c r="N25" s="36"/>
      <c r="O25" s="37">
        <f t="shared" ref="O25:T25" si="11">O14-O24</f>
        <v>709635.51020408142</v>
      </c>
      <c r="P25" s="18">
        <f t="shared" si="11"/>
        <v>1064453.2653061221</v>
      </c>
      <c r="Q25" s="18">
        <f t="shared" si="11"/>
        <v>1419271.0204081628</v>
      </c>
      <c r="R25" s="18">
        <f t="shared" si="11"/>
        <v>1703125.224489795</v>
      </c>
      <c r="S25" s="18">
        <f t="shared" si="11"/>
        <v>1916015.8775510192</v>
      </c>
      <c r="T25" s="18">
        <f t="shared" si="11"/>
        <v>1986979.4285714272</v>
      </c>
      <c r="U25" s="8"/>
    </row>
    <row r="26" spans="1:21" ht="15.75" customHeight="1">
      <c r="A26" s="5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6"/>
      <c r="N26" s="47"/>
      <c r="O26" s="38"/>
      <c r="P26" s="38"/>
      <c r="Q26" s="38"/>
      <c r="R26" s="38"/>
      <c r="S26" s="38"/>
      <c r="T26" s="38"/>
      <c r="U26" s="8"/>
    </row>
    <row r="27" spans="1:21" ht="15.75" customHeight="1">
      <c r="A27" s="5"/>
      <c r="B27" s="44" t="s">
        <v>19</v>
      </c>
      <c r="C27" s="38"/>
      <c r="D27" s="38">
        <f t="shared" ref="D27:M27" si="12">D25/D14</f>
        <v>0.31129111574843421</v>
      </c>
      <c r="E27" s="38">
        <f t="shared" si="12"/>
        <v>0.39500090359580581</v>
      </c>
      <c r="F27" s="38">
        <f t="shared" si="12"/>
        <v>0.39961288403501399</v>
      </c>
      <c r="G27" s="38">
        <f t="shared" si="12"/>
        <v>0.37421890493572474</v>
      </c>
      <c r="H27" s="38">
        <f t="shared" si="12"/>
        <v>0.3415405476148588</v>
      </c>
      <c r="I27" s="38">
        <f t="shared" si="12"/>
        <v>0.38037164783379707</v>
      </c>
      <c r="J27" s="38">
        <f t="shared" si="12"/>
        <v>0.1943170086478242</v>
      </c>
      <c r="K27" s="38">
        <f t="shared" si="12"/>
        <v>0.42637426596020861</v>
      </c>
      <c r="L27" s="38">
        <f t="shared" si="12"/>
        <v>0.2364300377537242</v>
      </c>
      <c r="M27" s="46">
        <f t="shared" si="12"/>
        <v>0.23643003775372418</v>
      </c>
      <c r="N27" s="47"/>
      <c r="O27" s="38">
        <f t="shared" ref="O27:T27" si="13">O25/O14</f>
        <v>0.23643003775372418</v>
      </c>
      <c r="P27" s="38">
        <f t="shared" si="13"/>
        <v>0.23643003775372418</v>
      </c>
      <c r="Q27" s="38">
        <f t="shared" si="13"/>
        <v>0.23643003775372418</v>
      </c>
      <c r="R27" s="38">
        <f t="shared" si="13"/>
        <v>0.23643003775372415</v>
      </c>
      <c r="S27" s="38">
        <f t="shared" si="13"/>
        <v>0.23643003775372409</v>
      </c>
      <c r="T27" s="38">
        <f t="shared" si="13"/>
        <v>0.23643003775372409</v>
      </c>
      <c r="U27" s="8"/>
    </row>
    <row r="28" spans="1:21" ht="15.75" customHeight="1">
      <c r="A28" s="5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6"/>
      <c r="N28" s="47"/>
      <c r="O28" s="38"/>
      <c r="P28" s="38"/>
      <c r="Q28" s="38"/>
      <c r="R28" s="38"/>
      <c r="S28" s="38"/>
      <c r="T28" s="38"/>
      <c r="U28" s="8"/>
    </row>
    <row r="29" spans="1:21" ht="15.75" hidden="1" customHeight="1">
      <c r="A29" s="5"/>
      <c r="B29" s="24" t="s">
        <v>20</v>
      </c>
      <c r="C29" s="40"/>
      <c r="D29" s="40"/>
      <c r="E29" s="40"/>
      <c r="F29" s="7"/>
      <c r="G29" s="7"/>
      <c r="H29" s="7"/>
      <c r="I29" s="7"/>
      <c r="J29" s="7"/>
      <c r="K29" s="7"/>
      <c r="L29" s="7"/>
      <c r="M29" s="8"/>
      <c r="N29" s="5"/>
      <c r="O29" s="9"/>
      <c r="P29" s="9"/>
      <c r="Q29" s="9"/>
      <c r="R29" s="9"/>
      <c r="S29" s="9"/>
      <c r="T29" s="9"/>
      <c r="U29" s="8"/>
    </row>
    <row r="30" spans="1:21" ht="15.75" hidden="1" customHeight="1">
      <c r="A30" s="5"/>
      <c r="B30" s="25" t="s">
        <v>21</v>
      </c>
      <c r="C30" s="26">
        <v>70</v>
      </c>
      <c r="D30" s="26"/>
      <c r="E30" s="26"/>
      <c r="F30" s="26"/>
      <c r="G30" s="26"/>
      <c r="H30" s="26"/>
      <c r="I30" s="26"/>
      <c r="J30" s="11"/>
      <c r="K30" s="11"/>
      <c r="L30" s="11"/>
      <c r="M30" s="8"/>
      <c r="N30" s="5"/>
      <c r="O30" s="9"/>
      <c r="P30" s="9"/>
      <c r="Q30" s="9"/>
      <c r="R30" s="9"/>
      <c r="S30" s="9"/>
      <c r="T30" s="9"/>
      <c r="U30" s="8"/>
    </row>
    <row r="31" spans="1:21" ht="15.75" hidden="1" customHeight="1">
      <c r="A31" s="5"/>
      <c r="B31" s="25" t="s">
        <v>22</v>
      </c>
      <c r="C31" s="26"/>
      <c r="D31" s="26"/>
      <c r="E31" s="26"/>
      <c r="F31" s="11"/>
      <c r="G31" s="26"/>
      <c r="H31" s="11"/>
      <c r="I31" s="11"/>
      <c r="J31" s="26"/>
      <c r="K31" s="11"/>
      <c r="L31" s="11"/>
      <c r="M31" s="8"/>
      <c r="N31" s="5"/>
      <c r="O31" s="9"/>
      <c r="P31" s="9"/>
      <c r="Q31" s="9"/>
      <c r="R31" s="9"/>
      <c r="S31" s="9"/>
      <c r="T31" s="9"/>
      <c r="U31" s="8"/>
    </row>
    <row r="32" spans="1:21" ht="15.75" hidden="1" customHeight="1">
      <c r="A32" s="5"/>
      <c r="B32" s="48"/>
      <c r="C32" s="49">
        <f t="shared" ref="C32:L32" si="14">SUM(C30:C31)</f>
        <v>70</v>
      </c>
      <c r="D32" s="49">
        <f t="shared" si="14"/>
        <v>0</v>
      </c>
      <c r="E32" s="49">
        <f t="shared" si="14"/>
        <v>0</v>
      </c>
      <c r="F32" s="49">
        <f t="shared" si="14"/>
        <v>0</v>
      </c>
      <c r="G32" s="49">
        <f t="shared" si="14"/>
        <v>0</v>
      </c>
      <c r="H32" s="49">
        <f t="shared" si="14"/>
        <v>0</v>
      </c>
      <c r="I32" s="49">
        <f t="shared" si="14"/>
        <v>0</v>
      </c>
      <c r="J32" s="49">
        <f t="shared" si="14"/>
        <v>0</v>
      </c>
      <c r="K32" s="49">
        <f t="shared" si="14"/>
        <v>0</v>
      </c>
      <c r="L32" s="49">
        <f t="shared" si="14"/>
        <v>0</v>
      </c>
      <c r="M32" s="8"/>
      <c r="N32" s="5"/>
      <c r="O32" s="9"/>
      <c r="P32" s="9"/>
      <c r="Q32" s="9"/>
      <c r="R32" s="9"/>
      <c r="S32" s="9"/>
      <c r="T32" s="9"/>
      <c r="U32" s="8"/>
    </row>
    <row r="33" spans="1:21" ht="15.75" customHeight="1">
      <c r="A33" s="5"/>
      <c r="B33" s="24" t="s">
        <v>23</v>
      </c>
      <c r="C33" s="40"/>
      <c r="D33" s="40"/>
      <c r="E33" s="7"/>
      <c r="F33" s="7"/>
      <c r="G33" s="7"/>
      <c r="H33" s="7"/>
      <c r="I33" s="7"/>
      <c r="J33" s="7"/>
      <c r="K33" s="7"/>
      <c r="L33" s="7"/>
      <c r="M33" s="8"/>
      <c r="N33" s="5"/>
      <c r="O33" s="9"/>
      <c r="P33" s="9"/>
      <c r="Q33" s="9"/>
      <c r="R33" s="9"/>
      <c r="S33" s="9"/>
      <c r="T33" s="9"/>
      <c r="U33" s="8"/>
    </row>
    <row r="34" spans="1:21" ht="15.75" customHeight="1">
      <c r="A34" s="5"/>
      <c r="B34" s="25" t="s">
        <v>24</v>
      </c>
      <c r="C34" s="26"/>
      <c r="D34" s="26">
        <v>510</v>
      </c>
      <c r="E34" s="26">
        <v>1015.64</v>
      </c>
      <c r="F34" s="11"/>
      <c r="G34" s="26">
        <v>290</v>
      </c>
      <c r="H34" s="26">
        <v>30</v>
      </c>
      <c r="I34" s="11"/>
      <c r="J34" s="26">
        <v>9535.7199999999993</v>
      </c>
      <c r="K34" s="26">
        <v>-0.4</v>
      </c>
      <c r="L34" s="26">
        <v>202</v>
      </c>
      <c r="M34" s="27">
        <v>1015</v>
      </c>
      <c r="N34" s="28"/>
      <c r="O34" s="29">
        <v>2450</v>
      </c>
      <c r="P34" s="30">
        <v>2358</v>
      </c>
      <c r="Q34" s="30">
        <v>3548</v>
      </c>
      <c r="R34" s="30">
        <v>4598</v>
      </c>
      <c r="S34" s="30">
        <v>5268</v>
      </c>
      <c r="T34" s="30">
        <v>6478</v>
      </c>
      <c r="U34" s="8"/>
    </row>
    <row r="35" spans="1:21" ht="15.75" customHeight="1">
      <c r="A35" s="5"/>
      <c r="B35" s="25" t="s">
        <v>25</v>
      </c>
      <c r="C35" s="26"/>
      <c r="D35" s="26"/>
      <c r="E35" s="26"/>
      <c r="F35" s="11"/>
      <c r="G35" s="26"/>
      <c r="H35" s="26"/>
      <c r="I35" s="11"/>
      <c r="J35" s="26"/>
      <c r="K35" s="26">
        <v>16000</v>
      </c>
      <c r="L35" s="26"/>
      <c r="M35" s="27"/>
      <c r="N35" s="28"/>
      <c r="O35" s="29"/>
      <c r="P35" s="30"/>
      <c r="Q35" s="30"/>
      <c r="R35" s="30"/>
      <c r="S35" s="30"/>
      <c r="T35" s="30"/>
      <c r="U35" s="8"/>
    </row>
    <row r="36" spans="1:21" ht="15.75" customHeight="1">
      <c r="A36" s="5"/>
      <c r="B36" s="25" t="s">
        <v>26</v>
      </c>
      <c r="C36" s="26">
        <v>651.49</v>
      </c>
      <c r="D36" s="26">
        <v>-54.76</v>
      </c>
      <c r="E36" s="26">
        <v>339.48</v>
      </c>
      <c r="F36" s="26">
        <v>7.08</v>
      </c>
      <c r="G36" s="26">
        <v>28.67</v>
      </c>
      <c r="H36" s="26"/>
      <c r="I36" s="26">
        <v>53.92</v>
      </c>
      <c r="J36" s="26">
        <v>1063.8900000000001</v>
      </c>
      <c r="K36" s="26">
        <v>256.2</v>
      </c>
      <c r="L36" s="26">
        <v>101.48</v>
      </c>
      <c r="M36" s="50">
        <v>101.48</v>
      </c>
      <c r="N36" s="51"/>
      <c r="O36" s="52">
        <v>101.48</v>
      </c>
      <c r="P36" s="26">
        <v>101.48</v>
      </c>
      <c r="Q36" s="26">
        <v>101.48</v>
      </c>
      <c r="R36" s="26">
        <v>101.48</v>
      </c>
      <c r="S36" s="26">
        <v>101.48</v>
      </c>
      <c r="T36" s="26">
        <v>101.48</v>
      </c>
      <c r="U36" s="8"/>
    </row>
    <row r="37" spans="1:21" ht="15.75" customHeight="1">
      <c r="A37" s="5"/>
      <c r="B37" s="25" t="s">
        <v>27</v>
      </c>
      <c r="C37" s="26">
        <v>600</v>
      </c>
      <c r="D37" s="26">
        <v>1120</v>
      </c>
      <c r="E37" s="26"/>
      <c r="F37" s="26"/>
      <c r="G37" s="26"/>
      <c r="H37" s="26"/>
      <c r="I37" s="26">
        <v>395</v>
      </c>
      <c r="J37" s="26"/>
      <c r="K37" s="26"/>
      <c r="L37" s="26"/>
      <c r="M37" s="27">
        <v>400</v>
      </c>
      <c r="N37" s="28"/>
      <c r="O37" s="29">
        <v>425</v>
      </c>
      <c r="P37" s="30">
        <v>450</v>
      </c>
      <c r="Q37" s="30">
        <v>475</v>
      </c>
      <c r="R37" s="30">
        <v>500</v>
      </c>
      <c r="S37" s="30">
        <v>550</v>
      </c>
      <c r="T37" s="30">
        <v>600</v>
      </c>
      <c r="U37" s="8"/>
    </row>
    <row r="38" spans="1:21" ht="15.75" customHeight="1">
      <c r="A38" s="5"/>
      <c r="B38" s="25" t="s">
        <v>28</v>
      </c>
      <c r="C38" s="26">
        <v>4700</v>
      </c>
      <c r="D38" s="26"/>
      <c r="E38" s="26">
        <v>8000</v>
      </c>
      <c r="F38" s="26"/>
      <c r="G38" s="26"/>
      <c r="H38" s="26"/>
      <c r="I38" s="26"/>
      <c r="J38" s="26"/>
      <c r="K38" s="26"/>
      <c r="L38" s="26"/>
      <c r="M38" s="27"/>
      <c r="N38" s="28"/>
      <c r="O38" s="29"/>
      <c r="P38" s="30"/>
      <c r="Q38" s="30"/>
      <c r="R38" s="30"/>
      <c r="S38" s="30"/>
      <c r="T38" s="30"/>
      <c r="U38" s="8"/>
    </row>
    <row r="39" spans="1:21" ht="15.75" customHeight="1">
      <c r="A39" s="5"/>
      <c r="B39" s="25" t="s">
        <v>29</v>
      </c>
      <c r="C39" s="26"/>
      <c r="D39" s="26"/>
      <c r="E39" s="26">
        <v>1478</v>
      </c>
      <c r="F39" s="26"/>
      <c r="G39" s="26"/>
      <c r="H39" s="26"/>
      <c r="I39" s="26"/>
      <c r="J39" s="26"/>
      <c r="K39" s="26"/>
      <c r="L39" s="26"/>
      <c r="M39" s="27"/>
      <c r="N39" s="28"/>
      <c r="O39" s="29"/>
      <c r="P39" s="30"/>
      <c r="Q39" s="30"/>
      <c r="R39" s="30"/>
      <c r="S39" s="30"/>
      <c r="T39" s="30"/>
      <c r="U39" s="8"/>
    </row>
    <row r="40" spans="1:21" ht="15.75" customHeight="1">
      <c r="A40" s="5"/>
      <c r="B40" s="25" t="s">
        <v>30</v>
      </c>
      <c r="C40" s="26"/>
      <c r="D40" s="26"/>
      <c r="E40" s="26"/>
      <c r="F40" s="26">
        <v>1020.61</v>
      </c>
      <c r="G40" s="26">
        <v>737.32</v>
      </c>
      <c r="H40" s="26">
        <v>737.5</v>
      </c>
      <c r="I40" s="26">
        <v>737.5</v>
      </c>
      <c r="J40" s="26">
        <v>737.5</v>
      </c>
      <c r="K40" s="26">
        <v>1581.51</v>
      </c>
      <c r="L40" s="26">
        <v>1581.51</v>
      </c>
      <c r="M40" s="50">
        <v>1581.51</v>
      </c>
      <c r="N40" s="51"/>
      <c r="O40" s="52">
        <v>1581.51</v>
      </c>
      <c r="P40" s="26">
        <v>1581.51</v>
      </c>
      <c r="Q40" s="26">
        <v>1581.51</v>
      </c>
      <c r="R40" s="26">
        <v>1581.51</v>
      </c>
      <c r="S40" s="26">
        <v>1581.51</v>
      </c>
      <c r="T40" s="26">
        <v>1581.51</v>
      </c>
      <c r="U40" s="8"/>
    </row>
    <row r="41" spans="1:21" ht="15.75" customHeight="1">
      <c r="A41" s="5"/>
      <c r="B41" s="25" t="s">
        <v>31</v>
      </c>
      <c r="C41" s="26"/>
      <c r="D41" s="26"/>
      <c r="E41" s="26"/>
      <c r="F41" s="26">
        <v>23600</v>
      </c>
      <c r="G41" s="26">
        <v>4515</v>
      </c>
      <c r="H41" s="26">
        <v>1869</v>
      </c>
      <c r="I41" s="26">
        <v>2078</v>
      </c>
      <c r="J41" s="26">
        <v>2711</v>
      </c>
      <c r="K41" s="26">
        <v>2181</v>
      </c>
      <c r="L41" s="26">
        <v>2261</v>
      </c>
      <c r="M41" s="50">
        <f>15*M8</f>
        <v>3120</v>
      </c>
      <c r="N41" s="51"/>
      <c r="O41" s="52">
        <f t="shared" ref="O41:T41" si="15">15*O8</f>
        <v>7500</v>
      </c>
      <c r="P41" s="26">
        <f t="shared" si="15"/>
        <v>11250</v>
      </c>
      <c r="Q41" s="26">
        <f t="shared" si="15"/>
        <v>15000</v>
      </c>
      <c r="R41" s="26">
        <f t="shared" si="15"/>
        <v>18000</v>
      </c>
      <c r="S41" s="26">
        <f t="shared" si="15"/>
        <v>20250</v>
      </c>
      <c r="T41" s="26">
        <f t="shared" si="15"/>
        <v>21000</v>
      </c>
      <c r="U41" s="8"/>
    </row>
    <row r="42" spans="1:21" ht="15.75" customHeight="1">
      <c r="A42" s="5"/>
      <c r="B42" s="25" t="s">
        <v>32</v>
      </c>
      <c r="C42" s="26">
        <v>617</v>
      </c>
      <c r="D42" s="26">
        <v>299</v>
      </c>
      <c r="E42" s="26">
        <v>598</v>
      </c>
      <c r="F42" s="26">
        <v>837</v>
      </c>
      <c r="G42" s="26">
        <v>598</v>
      </c>
      <c r="H42" s="26">
        <v>836</v>
      </c>
      <c r="I42" s="26">
        <v>863</v>
      </c>
      <c r="J42" s="26">
        <v>895</v>
      </c>
      <c r="K42" s="26">
        <v>1077</v>
      </c>
      <c r="L42" s="26">
        <v>1077</v>
      </c>
      <c r="M42" s="50">
        <v>1077</v>
      </c>
      <c r="N42" s="51"/>
      <c r="O42" s="52">
        <v>1578</v>
      </c>
      <c r="P42" s="26">
        <v>1680</v>
      </c>
      <c r="Q42" s="26">
        <v>1845</v>
      </c>
      <c r="R42" s="26">
        <v>1980</v>
      </c>
      <c r="S42" s="26">
        <v>2040</v>
      </c>
      <c r="T42" s="26">
        <v>2240</v>
      </c>
      <c r="U42" s="8"/>
    </row>
    <row r="43" spans="1:21" ht="15.75" customHeight="1">
      <c r="A43" s="5"/>
      <c r="B43" s="25" t="s">
        <v>33</v>
      </c>
      <c r="C43" s="26">
        <v>23930.65</v>
      </c>
      <c r="D43" s="26">
        <v>10565</v>
      </c>
      <c r="E43" s="26">
        <v>32167.599999999999</v>
      </c>
      <c r="F43" s="26">
        <v>11029</v>
      </c>
      <c r="G43" s="26">
        <v>17254</v>
      </c>
      <c r="H43" s="26">
        <v>13118</v>
      </c>
      <c r="I43" s="26">
        <v>20540</v>
      </c>
      <c r="J43" s="26">
        <v>270</v>
      </c>
      <c r="K43" s="26">
        <v>4000</v>
      </c>
      <c r="L43" s="26"/>
      <c r="M43" s="50">
        <v>4980</v>
      </c>
      <c r="N43" s="51"/>
      <c r="O43" s="52">
        <v>5480</v>
      </c>
      <c r="P43" s="26">
        <v>4750</v>
      </c>
      <c r="Q43" s="26">
        <v>5420</v>
      </c>
      <c r="R43" s="26">
        <v>6480</v>
      </c>
      <c r="S43" s="26">
        <v>4250</v>
      </c>
      <c r="T43" s="26">
        <v>4750</v>
      </c>
      <c r="U43" s="8"/>
    </row>
    <row r="44" spans="1:21" ht="15.75" customHeight="1">
      <c r="A44" s="5"/>
      <c r="B44" s="25" t="s">
        <v>34</v>
      </c>
      <c r="C44" s="26"/>
      <c r="D44" s="26">
        <v>590</v>
      </c>
      <c r="E44" s="26">
        <v>590</v>
      </c>
      <c r="F44" s="26">
        <v>590</v>
      </c>
      <c r="G44" s="26">
        <v>590</v>
      </c>
      <c r="H44" s="26">
        <v>590</v>
      </c>
      <c r="I44" s="26">
        <v>590</v>
      </c>
      <c r="J44" s="26">
        <v>590</v>
      </c>
      <c r="K44" s="26">
        <v>600</v>
      </c>
      <c r="L44" s="26">
        <v>600</v>
      </c>
      <c r="M44" s="50">
        <v>600</v>
      </c>
      <c r="N44" s="51"/>
      <c r="O44" s="52">
        <v>600</v>
      </c>
      <c r="P44" s="26">
        <v>600</v>
      </c>
      <c r="Q44" s="26">
        <v>600</v>
      </c>
      <c r="R44" s="26">
        <v>600</v>
      </c>
      <c r="S44" s="26">
        <v>600</v>
      </c>
      <c r="T44" s="26">
        <v>600</v>
      </c>
      <c r="U44" s="8"/>
    </row>
    <row r="45" spans="1:21" ht="15.75" customHeight="1">
      <c r="A45" s="5"/>
      <c r="B45" s="25" t="s">
        <v>35</v>
      </c>
      <c r="C45" s="26"/>
      <c r="D45" s="26">
        <v>6000</v>
      </c>
      <c r="E45" s="26">
        <v>3021</v>
      </c>
      <c r="F45" s="26">
        <v>6000</v>
      </c>
      <c r="G45" s="26">
        <v>6000</v>
      </c>
      <c r="H45" s="26">
        <v>6000</v>
      </c>
      <c r="I45" s="26">
        <v>6000</v>
      </c>
      <c r="J45" s="26">
        <v>6000</v>
      </c>
      <c r="K45" s="26">
        <v>6000</v>
      </c>
      <c r="L45" s="26">
        <v>6000</v>
      </c>
      <c r="M45" s="50">
        <v>6000</v>
      </c>
      <c r="N45" s="51"/>
      <c r="O45" s="52">
        <v>6000</v>
      </c>
      <c r="P45" s="26">
        <v>6000</v>
      </c>
      <c r="Q45" s="26">
        <v>6000</v>
      </c>
      <c r="R45" s="26">
        <v>6000</v>
      </c>
      <c r="S45" s="26">
        <v>6000</v>
      </c>
      <c r="T45" s="26">
        <v>6000</v>
      </c>
      <c r="U45" s="8"/>
    </row>
    <row r="46" spans="1:21" ht="15.75" hidden="1" customHeight="1">
      <c r="A46" s="5"/>
      <c r="B46" s="25" t="s">
        <v>36</v>
      </c>
      <c r="C46" s="26">
        <v>4090</v>
      </c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8"/>
      <c r="O46" s="29"/>
      <c r="P46" s="30"/>
      <c r="Q46" s="30"/>
      <c r="R46" s="30"/>
      <c r="S46" s="30"/>
      <c r="T46" s="30"/>
      <c r="U46" s="8"/>
    </row>
    <row r="47" spans="1:21" ht="15.75" hidden="1" customHeight="1">
      <c r="A47" s="5"/>
      <c r="B47" s="25" t="s">
        <v>37</v>
      </c>
      <c r="C47" s="26">
        <v>3963</v>
      </c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8"/>
      <c r="O47" s="29"/>
      <c r="P47" s="30"/>
      <c r="Q47" s="30"/>
      <c r="R47" s="30"/>
      <c r="S47" s="30"/>
      <c r="T47" s="30"/>
      <c r="U47" s="8"/>
    </row>
    <row r="48" spans="1:21" ht="15.75" customHeight="1">
      <c r="A48" s="5"/>
      <c r="B48" s="25" t="s">
        <v>38</v>
      </c>
      <c r="C48" s="26"/>
      <c r="D48" s="26"/>
      <c r="E48" s="26">
        <f t="shared" ref="E48:L48" si="16">E49+E50+E51+E52</f>
        <v>13000</v>
      </c>
      <c r="F48" s="26">
        <f t="shared" si="16"/>
        <v>18549</v>
      </c>
      <c r="G48" s="26">
        <f t="shared" si="16"/>
        <v>35000</v>
      </c>
      <c r="H48" s="26">
        <f t="shared" si="16"/>
        <v>10000</v>
      </c>
      <c r="I48" s="26">
        <f t="shared" si="16"/>
        <v>10000</v>
      </c>
      <c r="J48" s="26">
        <f t="shared" si="16"/>
        <v>27897.72</v>
      </c>
      <c r="K48" s="26">
        <f t="shared" si="16"/>
        <v>29250</v>
      </c>
      <c r="L48" s="26">
        <f t="shared" si="16"/>
        <v>27500</v>
      </c>
      <c r="M48" s="50">
        <f>L48</f>
        <v>27500</v>
      </c>
      <c r="N48" s="51"/>
      <c r="O48" s="52">
        <f t="shared" ref="O48:T48" si="17">25000*4+20000*5+30000+30000*2+15000</f>
        <v>305000</v>
      </c>
      <c r="P48" s="26">
        <f t="shared" si="17"/>
        <v>305000</v>
      </c>
      <c r="Q48" s="26">
        <f t="shared" si="17"/>
        <v>305000</v>
      </c>
      <c r="R48" s="26">
        <f t="shared" si="17"/>
        <v>305000</v>
      </c>
      <c r="S48" s="26">
        <f t="shared" si="17"/>
        <v>305000</v>
      </c>
      <c r="T48" s="26">
        <f t="shared" si="17"/>
        <v>305000</v>
      </c>
      <c r="U48" s="8"/>
    </row>
    <row r="49" spans="1:21" ht="15.75" hidden="1" customHeight="1">
      <c r="A49" s="5"/>
      <c r="B49" s="25" t="s">
        <v>39</v>
      </c>
      <c r="C49" s="26"/>
      <c r="D49" s="26"/>
      <c r="E49" s="26">
        <v>10000</v>
      </c>
      <c r="F49" s="26">
        <v>9216</v>
      </c>
      <c r="G49" s="26">
        <v>15000</v>
      </c>
      <c r="H49" s="26"/>
      <c r="I49" s="11"/>
      <c r="J49" s="26"/>
      <c r="K49" s="26"/>
      <c r="L49" s="26"/>
      <c r="M49" s="27"/>
      <c r="N49" s="28"/>
      <c r="O49" s="29"/>
      <c r="P49" s="30"/>
      <c r="Q49" s="30"/>
      <c r="R49" s="30"/>
      <c r="S49" s="30"/>
      <c r="T49" s="30"/>
      <c r="U49" s="8"/>
    </row>
    <row r="50" spans="1:21" ht="15.75" hidden="1" customHeight="1">
      <c r="A50" s="5"/>
      <c r="B50" s="25" t="s">
        <v>40</v>
      </c>
      <c r="C50" s="26"/>
      <c r="D50" s="26"/>
      <c r="E50" s="26"/>
      <c r="F50" s="26">
        <v>9333</v>
      </c>
      <c r="G50" s="26">
        <v>20000</v>
      </c>
      <c r="H50" s="26">
        <v>10000</v>
      </c>
      <c r="I50" s="26">
        <v>10000</v>
      </c>
      <c r="J50" s="26">
        <v>13397.72</v>
      </c>
      <c r="K50" s="26">
        <v>14750</v>
      </c>
      <c r="L50" s="26">
        <v>14500</v>
      </c>
      <c r="M50" s="27"/>
      <c r="N50" s="28"/>
      <c r="O50" s="29"/>
      <c r="P50" s="30"/>
      <c r="Q50" s="30"/>
      <c r="R50" s="30"/>
      <c r="S50" s="30"/>
      <c r="T50" s="30"/>
      <c r="U50" s="8"/>
    </row>
    <row r="51" spans="1:21" ht="15.75" hidden="1" customHeight="1">
      <c r="A51" s="5"/>
      <c r="B51" s="25" t="s">
        <v>41</v>
      </c>
      <c r="C51" s="26"/>
      <c r="D51" s="26"/>
      <c r="E51" s="26">
        <v>3000</v>
      </c>
      <c r="F51" s="26"/>
      <c r="G51" s="26"/>
      <c r="H51" s="26"/>
      <c r="I51" s="26"/>
      <c r="J51" s="26"/>
      <c r="K51" s="26"/>
      <c r="L51" s="26"/>
      <c r="M51" s="27"/>
      <c r="N51" s="28"/>
      <c r="O51" s="29"/>
      <c r="P51" s="30"/>
      <c r="Q51" s="30"/>
      <c r="R51" s="30"/>
      <c r="S51" s="30"/>
      <c r="T51" s="30"/>
      <c r="U51" s="8"/>
    </row>
    <row r="52" spans="1:21" ht="15.75" hidden="1" customHeight="1">
      <c r="A52" s="5"/>
      <c r="B52" s="25" t="s">
        <v>42</v>
      </c>
      <c r="C52" s="26"/>
      <c r="D52" s="26"/>
      <c r="E52" s="26"/>
      <c r="F52" s="26"/>
      <c r="G52" s="26"/>
      <c r="H52" s="26"/>
      <c r="I52" s="26"/>
      <c r="J52" s="26">
        <v>14500</v>
      </c>
      <c r="K52" s="26">
        <v>14500</v>
      </c>
      <c r="L52" s="26">
        <v>13000</v>
      </c>
      <c r="M52" s="27"/>
      <c r="N52" s="28"/>
      <c r="O52" s="29"/>
      <c r="P52" s="30"/>
      <c r="Q52" s="30"/>
      <c r="R52" s="30"/>
      <c r="S52" s="30"/>
      <c r="T52" s="30"/>
      <c r="U52" s="8"/>
    </row>
    <row r="53" spans="1:21" ht="15.75" customHeight="1">
      <c r="A53" s="5"/>
      <c r="B53" s="25" t="s">
        <v>43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8"/>
      <c r="O53" s="33">
        <v>150000</v>
      </c>
      <c r="P53" s="11">
        <v>150000</v>
      </c>
      <c r="Q53" s="11">
        <v>150000</v>
      </c>
      <c r="R53" s="11">
        <v>150000</v>
      </c>
      <c r="S53" s="11">
        <v>150000</v>
      </c>
      <c r="T53" s="11">
        <v>150000</v>
      </c>
      <c r="U53" s="8"/>
    </row>
    <row r="54" spans="1:21" ht="15.75" customHeight="1">
      <c r="A54" s="5"/>
      <c r="B54" s="25" t="s">
        <v>44</v>
      </c>
      <c r="C54" s="26"/>
      <c r="D54" s="26">
        <v>247.71</v>
      </c>
      <c r="E54" s="26">
        <v>-0.3</v>
      </c>
      <c r="F54" s="26">
        <v>-0.45</v>
      </c>
      <c r="G54" s="26">
        <v>-2.4900000000000002</v>
      </c>
      <c r="H54" s="26">
        <v>-1</v>
      </c>
      <c r="I54" s="26">
        <v>-1.2</v>
      </c>
      <c r="J54" s="26">
        <v>0.2</v>
      </c>
      <c r="K54" s="26">
        <v>-0.57999999999999996</v>
      </c>
      <c r="L54" s="26">
        <v>-0.28000000000000003</v>
      </c>
      <c r="M54" s="27"/>
      <c r="N54" s="28"/>
      <c r="O54" s="29"/>
      <c r="P54" s="30"/>
      <c r="Q54" s="30"/>
      <c r="R54" s="30"/>
      <c r="S54" s="30"/>
      <c r="T54" s="30"/>
      <c r="U54" s="8"/>
    </row>
    <row r="55" spans="1:21" ht="15.75" customHeight="1">
      <c r="A55" s="5"/>
      <c r="B55" s="25" t="s">
        <v>45</v>
      </c>
      <c r="C55" s="26"/>
      <c r="D55" s="26">
        <v>2000</v>
      </c>
      <c r="E55" s="26">
        <v>2500</v>
      </c>
      <c r="F55" s="26">
        <v>2500</v>
      </c>
      <c r="G55" s="26">
        <v>2500</v>
      </c>
      <c r="H55" s="26">
        <v>2500</v>
      </c>
      <c r="I55" s="26">
        <v>2500</v>
      </c>
      <c r="J55" s="26">
        <v>2500</v>
      </c>
      <c r="K55" s="26">
        <v>2500</v>
      </c>
      <c r="L55" s="26">
        <v>2500</v>
      </c>
      <c r="M55" s="50">
        <v>2500</v>
      </c>
      <c r="N55" s="51"/>
      <c r="O55" s="52">
        <v>2500</v>
      </c>
      <c r="P55" s="26">
        <v>2500</v>
      </c>
      <c r="Q55" s="26">
        <v>2500</v>
      </c>
      <c r="R55" s="26">
        <v>2500</v>
      </c>
      <c r="S55" s="26">
        <v>2500</v>
      </c>
      <c r="T55" s="26">
        <v>2500</v>
      </c>
      <c r="U55" s="8"/>
    </row>
    <row r="56" spans="1:21" ht="15.75" customHeight="1">
      <c r="A56" s="5"/>
      <c r="B56" s="25" t="s">
        <v>46</v>
      </c>
      <c r="C56" s="26">
        <v>50</v>
      </c>
      <c r="D56" s="26">
        <v>150</v>
      </c>
      <c r="E56" s="26">
        <v>319</v>
      </c>
      <c r="F56" s="26">
        <v>245</v>
      </c>
      <c r="G56" s="26"/>
      <c r="H56" s="26"/>
      <c r="I56" s="26">
        <v>315</v>
      </c>
      <c r="J56" s="26">
        <v>1102</v>
      </c>
      <c r="K56" s="26">
        <v>1102</v>
      </c>
      <c r="L56" s="26">
        <v>1102</v>
      </c>
      <c r="M56" s="50">
        <v>1200</v>
      </c>
      <c r="N56" s="51"/>
      <c r="O56" s="52">
        <v>1580</v>
      </c>
      <c r="P56" s="26">
        <v>1680</v>
      </c>
      <c r="Q56" s="26">
        <v>1790</v>
      </c>
      <c r="R56" s="26">
        <v>1840</v>
      </c>
      <c r="S56" s="26">
        <v>1950</v>
      </c>
      <c r="T56" s="26">
        <v>1870</v>
      </c>
      <c r="U56" s="8"/>
    </row>
    <row r="57" spans="1:21" ht="15.75" customHeight="1">
      <c r="A57" s="5"/>
      <c r="B57" s="25" t="s">
        <v>47</v>
      </c>
      <c r="C57" s="26">
        <v>21269</v>
      </c>
      <c r="D57" s="26">
        <v>35374.67</v>
      </c>
      <c r="E57" s="26">
        <v>25477.4</v>
      </c>
      <c r="F57" s="26">
        <v>28086.68</v>
      </c>
      <c r="G57" s="26">
        <v>79429.81</v>
      </c>
      <c r="H57" s="26">
        <v>26696.7</v>
      </c>
      <c r="I57" s="26">
        <v>54357</v>
      </c>
      <c r="J57" s="26">
        <v>46001</v>
      </c>
      <c r="K57" s="26">
        <v>15980.4</v>
      </c>
      <c r="L57" s="26"/>
      <c r="M57" s="50">
        <v>100000</v>
      </c>
      <c r="N57" s="51"/>
      <c r="O57" s="52">
        <v>100000</v>
      </c>
      <c r="P57" s="26">
        <v>100000</v>
      </c>
      <c r="Q57" s="26">
        <v>100000</v>
      </c>
      <c r="R57" s="26">
        <v>100000</v>
      </c>
      <c r="S57" s="26">
        <v>100000</v>
      </c>
      <c r="T57" s="26">
        <v>100000</v>
      </c>
      <c r="U57" s="8"/>
    </row>
    <row r="58" spans="1:21" ht="15.75" customHeight="1">
      <c r="A58" s="5"/>
      <c r="B58" s="25"/>
      <c r="C58" s="26">
        <v>1720</v>
      </c>
      <c r="D58" s="11"/>
      <c r="E58" s="11"/>
      <c r="F58" s="11"/>
      <c r="G58" s="11"/>
      <c r="H58" s="11"/>
      <c r="I58" s="11"/>
      <c r="J58" s="11"/>
      <c r="K58" s="11"/>
      <c r="L58" s="11"/>
      <c r="M58" s="27"/>
      <c r="N58" s="28"/>
      <c r="O58" s="29"/>
      <c r="P58" s="30"/>
      <c r="Q58" s="30"/>
      <c r="R58" s="30"/>
      <c r="S58" s="30"/>
      <c r="T58" s="30"/>
      <c r="U58" s="8"/>
    </row>
    <row r="59" spans="1:21" ht="15.75" customHeight="1">
      <c r="A59" s="5"/>
      <c r="B59" s="9"/>
      <c r="C59" s="53">
        <f>SUM(C36:C58)</f>
        <v>61591.14</v>
      </c>
      <c r="D59" s="53">
        <f>SUM(D34:D58)</f>
        <v>56801.619999999995</v>
      </c>
      <c r="E59" s="53">
        <f t="shared" ref="E59:M59" si="18">SUM(E34:E58)-E49-E50-E51-E52</f>
        <v>88505.82</v>
      </c>
      <c r="F59" s="53">
        <f t="shared" si="18"/>
        <v>92463.920000000013</v>
      </c>
      <c r="G59" s="53">
        <f t="shared" si="18"/>
        <v>146940.31</v>
      </c>
      <c r="H59" s="53">
        <f t="shared" si="18"/>
        <v>62376.2</v>
      </c>
      <c r="I59" s="53">
        <f t="shared" si="18"/>
        <v>98428.22</v>
      </c>
      <c r="J59" s="53">
        <f t="shared" si="18"/>
        <v>99304.03</v>
      </c>
      <c r="K59" s="53">
        <f t="shared" si="18"/>
        <v>80527.12999999999</v>
      </c>
      <c r="L59" s="53">
        <f t="shared" si="18"/>
        <v>42924.709999999992</v>
      </c>
      <c r="M59" s="54">
        <f t="shared" si="18"/>
        <v>150074.99</v>
      </c>
      <c r="N59" s="55"/>
      <c r="O59" s="53">
        <f t="shared" ref="O59:T59" si="19">SUM(O34:O58)-O49-O50-O51-O52</f>
        <v>584795.99</v>
      </c>
      <c r="P59" s="53">
        <f t="shared" si="19"/>
        <v>587950.99</v>
      </c>
      <c r="Q59" s="53">
        <f t="shared" si="19"/>
        <v>593860.99</v>
      </c>
      <c r="R59" s="53">
        <f t="shared" si="19"/>
        <v>599180.99</v>
      </c>
      <c r="S59" s="53">
        <f t="shared" si="19"/>
        <v>600090.99</v>
      </c>
      <c r="T59" s="53">
        <f t="shared" si="19"/>
        <v>602720.99</v>
      </c>
      <c r="U59" s="8"/>
    </row>
    <row r="60" spans="1:21" ht="15.75" customHeight="1">
      <c r="A60" s="5"/>
      <c r="B60" s="9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4"/>
      <c r="N60" s="55"/>
      <c r="O60" s="53"/>
      <c r="P60" s="53"/>
      <c r="Q60" s="53"/>
      <c r="R60" s="53"/>
      <c r="S60" s="53"/>
      <c r="T60" s="53"/>
      <c r="U60" s="8"/>
    </row>
    <row r="61" spans="1:21" ht="15.75" customHeight="1">
      <c r="A61" s="5"/>
      <c r="B61" s="56" t="s">
        <v>48</v>
      </c>
      <c r="C61" s="57">
        <f t="shared" ref="C61:M61" si="20">C25+C32-C59</f>
        <v>-2602.1399999999994</v>
      </c>
      <c r="D61" s="57">
        <f t="shared" si="20"/>
        <v>379746.78999999992</v>
      </c>
      <c r="E61" s="57">
        <f t="shared" si="20"/>
        <v>224051.68</v>
      </c>
      <c r="F61" s="57">
        <f t="shared" si="20"/>
        <v>186270.82999999993</v>
      </c>
      <c r="G61" s="57">
        <f t="shared" si="20"/>
        <v>163824.20000000007</v>
      </c>
      <c r="H61" s="57">
        <f t="shared" si="20"/>
        <v>57016.3</v>
      </c>
      <c r="I61" s="57">
        <f t="shared" si="20"/>
        <v>161877.27999999994</v>
      </c>
      <c r="J61" s="57">
        <f t="shared" si="20"/>
        <v>72889.549999999959</v>
      </c>
      <c r="K61" s="57">
        <f t="shared" si="20"/>
        <v>453664.29000000004</v>
      </c>
      <c r="L61" s="57">
        <f t="shared" si="20"/>
        <v>165708.12999999998</v>
      </c>
      <c r="M61" s="58">
        <f t="shared" si="20"/>
        <v>145133.38224489789</v>
      </c>
      <c r="N61" s="59"/>
      <c r="O61" s="57">
        <f t="shared" ref="O61:T61" si="21">O25+O32-O59</f>
        <v>124839.52020408143</v>
      </c>
      <c r="P61" s="57">
        <f t="shared" si="21"/>
        <v>476502.27530612214</v>
      </c>
      <c r="Q61" s="57">
        <f t="shared" si="21"/>
        <v>825410.03040816286</v>
      </c>
      <c r="R61" s="57">
        <f t="shared" si="21"/>
        <v>1103944.2344897951</v>
      </c>
      <c r="S61" s="57">
        <f t="shared" si="21"/>
        <v>1315924.8875510192</v>
      </c>
      <c r="T61" s="57">
        <f t="shared" si="21"/>
        <v>1384258.4385714273</v>
      </c>
      <c r="U61" s="8"/>
    </row>
    <row r="62" spans="1:21" ht="15.75" customHeight="1">
      <c r="A62" s="5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60"/>
      <c r="N62" s="61"/>
      <c r="O62" s="7"/>
      <c r="P62" s="7"/>
      <c r="Q62" s="7"/>
      <c r="R62" s="7"/>
      <c r="S62" s="7"/>
      <c r="T62" s="7"/>
      <c r="U62" s="8"/>
    </row>
    <row r="63" spans="1:21" ht="15.75" customHeight="1">
      <c r="A63" s="5"/>
      <c r="B63" s="56" t="s">
        <v>49</v>
      </c>
      <c r="C63" s="7"/>
      <c r="D63" s="7">
        <f t="shared" ref="D63:M63" si="22">D61/D14</f>
        <v>0.27078738406351394</v>
      </c>
      <c r="E63" s="7">
        <f t="shared" si="22"/>
        <v>0.28314987179049722</v>
      </c>
      <c r="F63" s="7">
        <f t="shared" si="22"/>
        <v>0.26705038961914795</v>
      </c>
      <c r="G63" s="7">
        <f t="shared" si="22"/>
        <v>0.19727514163689791</v>
      </c>
      <c r="H63" s="7">
        <f t="shared" si="22"/>
        <v>0.16310386602988525</v>
      </c>
      <c r="I63" s="7">
        <f t="shared" si="22"/>
        <v>0.23654332213669305</v>
      </c>
      <c r="J63" s="7">
        <f t="shared" si="22"/>
        <v>8.2254398321273126E-2</v>
      </c>
      <c r="K63" s="7">
        <f t="shared" si="22"/>
        <v>0.36210012253867574</v>
      </c>
      <c r="L63" s="7">
        <f t="shared" si="22"/>
        <v>0.18778625374604993</v>
      </c>
      <c r="M63" s="60">
        <f t="shared" si="22"/>
        <v>0.11623617169983545</v>
      </c>
      <c r="N63" s="61"/>
      <c r="O63" s="7">
        <f t="shared" ref="O63:T63" si="23">O61/O14</f>
        <v>4.1592919253039408E-2</v>
      </c>
      <c r="P63" s="7">
        <f t="shared" si="23"/>
        <v>0.10583785555673279</v>
      </c>
      <c r="Q63" s="7">
        <f t="shared" si="23"/>
        <v>0.13750138052954933</v>
      </c>
      <c r="R63" s="7">
        <f t="shared" si="23"/>
        <v>0.1532509608133</v>
      </c>
      <c r="S63" s="7">
        <f t="shared" si="23"/>
        <v>0.1623807894757219</v>
      </c>
      <c r="T63" s="7">
        <f t="shared" si="23"/>
        <v>0.16471246263865824</v>
      </c>
      <c r="U63" s="8"/>
    </row>
    <row r="64" spans="1:21" ht="15.75" customHeight="1">
      <c r="A64" s="6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5"/>
      <c r="N64" s="62"/>
      <c r="O64" s="63"/>
      <c r="P64" s="63"/>
      <c r="Q64" s="63"/>
      <c r="R64" s="63"/>
      <c r="S64" s="63"/>
      <c r="T64" s="63"/>
      <c r="U64" s="65"/>
    </row>
    <row r="65" spans="1:26" ht="15.75" customHeight="1"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26" ht="15.75" customHeight="1">
      <c r="C66" s="7"/>
      <c r="D66" s="7"/>
      <c r="E66" s="66" t="s">
        <v>50</v>
      </c>
      <c r="F66" s="7"/>
      <c r="G66" s="7"/>
      <c r="H66" s="7"/>
      <c r="I66" s="7"/>
      <c r="J66" s="7"/>
      <c r="K66" s="7"/>
      <c r="L66" s="7"/>
      <c r="O66" s="6" t="s">
        <v>51</v>
      </c>
      <c r="P66" s="6"/>
      <c r="Q66" s="6"/>
      <c r="R66" s="6" t="s">
        <v>52</v>
      </c>
      <c r="S66" s="6"/>
    </row>
    <row r="67" spans="1:26" ht="15.75" customHeight="1">
      <c r="C67" s="7"/>
      <c r="D67" s="7"/>
      <c r="E67" s="67" t="s">
        <v>53</v>
      </c>
      <c r="F67" s="67" t="s">
        <v>54</v>
      </c>
      <c r="G67" s="67" t="s">
        <v>55</v>
      </c>
      <c r="H67" s="67" t="s">
        <v>56</v>
      </c>
      <c r="I67" s="67" t="s">
        <v>57</v>
      </c>
      <c r="J67" s="68"/>
      <c r="K67" s="7"/>
      <c r="L67" s="7"/>
      <c r="O67" s="11">
        <f t="shared" ref="O67:Q67" si="24">O24+O59</f>
        <v>2876621.3641496599</v>
      </c>
      <c r="P67" s="11">
        <f t="shared" si="24"/>
        <v>4025689.0512244897</v>
      </c>
      <c r="Q67" s="11">
        <f t="shared" si="24"/>
        <v>5177511.7382993205</v>
      </c>
      <c r="R67" s="11">
        <f t="shared" ref="R67:T67" si="25">R59+R24-O11</f>
        <v>3098101.0036054426</v>
      </c>
      <c r="S67" s="11">
        <f t="shared" si="25"/>
        <v>2285828.1736734705</v>
      </c>
      <c r="T67" s="11">
        <f t="shared" si="25"/>
        <v>1016910.2689115657</v>
      </c>
    </row>
    <row r="68" spans="1:26" ht="15.75" customHeight="1">
      <c r="C68" s="7"/>
      <c r="D68" s="7"/>
      <c r="E68" s="67" t="s">
        <v>58</v>
      </c>
      <c r="F68" s="69" t="s">
        <v>59</v>
      </c>
      <c r="G68" s="70">
        <v>1</v>
      </c>
      <c r="H68" s="70">
        <v>25000</v>
      </c>
      <c r="I68" s="70">
        <f t="shared" ref="I68:I71" si="26">H68*G68</f>
        <v>25000</v>
      </c>
      <c r="K68" s="7"/>
      <c r="L68" s="7"/>
      <c r="O68" s="7"/>
      <c r="P68" s="7"/>
      <c r="Q68" s="7"/>
    </row>
    <row r="69" spans="1:26" ht="15.75" customHeight="1">
      <c r="C69" s="7"/>
      <c r="D69" s="7"/>
      <c r="F69" s="69" t="s">
        <v>60</v>
      </c>
      <c r="G69" s="70">
        <v>1</v>
      </c>
      <c r="H69" s="70">
        <v>25000</v>
      </c>
      <c r="I69" s="70">
        <f t="shared" si="26"/>
        <v>25000</v>
      </c>
      <c r="K69" s="7"/>
      <c r="L69" s="7"/>
      <c r="O69" s="6" t="s">
        <v>61</v>
      </c>
    </row>
    <row r="70" spans="1:26" ht="15.75" customHeight="1">
      <c r="C70" s="7"/>
      <c r="D70" s="7"/>
      <c r="F70" s="69" t="s">
        <v>62</v>
      </c>
      <c r="G70" s="70">
        <v>1</v>
      </c>
      <c r="H70" s="70">
        <v>25000</v>
      </c>
      <c r="I70" s="70">
        <f t="shared" si="26"/>
        <v>25000</v>
      </c>
      <c r="K70" s="7"/>
      <c r="L70" s="7"/>
      <c r="O70" s="18">
        <v>3000000</v>
      </c>
      <c r="P70" s="18">
        <v>4000000</v>
      </c>
      <c r="Q70" s="18">
        <v>5000000</v>
      </c>
      <c r="R70" s="18">
        <v>3000000</v>
      </c>
      <c r="S70" s="18">
        <v>2000000</v>
      </c>
      <c r="T70" s="18">
        <v>1000000</v>
      </c>
    </row>
    <row r="71" spans="1:26" ht="15.75" customHeight="1">
      <c r="C71" s="7"/>
      <c r="D71" s="7"/>
      <c r="F71" s="69" t="s">
        <v>63</v>
      </c>
      <c r="G71" s="70">
        <v>1</v>
      </c>
      <c r="H71" s="70">
        <v>25000</v>
      </c>
      <c r="I71" s="70">
        <f t="shared" si="26"/>
        <v>25000</v>
      </c>
      <c r="K71" s="7"/>
      <c r="L71" s="7"/>
      <c r="O71" s="6" t="s">
        <v>64</v>
      </c>
      <c r="T71" s="38">
        <f>SUM(O70:T70)</f>
        <v>18000000</v>
      </c>
    </row>
    <row r="72" spans="1:26" ht="15.75" customHeight="1">
      <c r="C72" s="7"/>
      <c r="D72" s="7"/>
      <c r="G72" s="71"/>
      <c r="H72" s="71" t="s">
        <v>65</v>
      </c>
      <c r="I72" s="72">
        <f>SUM(I68:I71)</f>
        <v>100000</v>
      </c>
      <c r="K72" s="7"/>
      <c r="L72" s="7"/>
      <c r="T72" s="7"/>
    </row>
    <row r="73" spans="1:26" ht="15.75" customHeight="1">
      <c r="C73" s="7"/>
      <c r="D73" s="7"/>
      <c r="E73" s="67" t="s">
        <v>66</v>
      </c>
      <c r="F73" s="73" t="s">
        <v>67</v>
      </c>
      <c r="G73" s="71"/>
      <c r="H73" s="71"/>
      <c r="I73" s="71"/>
      <c r="L73" s="7"/>
      <c r="O73" s="6" t="s">
        <v>68</v>
      </c>
    </row>
    <row r="74" spans="1:26" ht="15.75" customHeight="1">
      <c r="C74" s="7"/>
      <c r="D74" s="7"/>
      <c r="F74" s="69" t="s">
        <v>69</v>
      </c>
      <c r="G74" s="70">
        <v>2</v>
      </c>
      <c r="H74" s="70">
        <v>20000</v>
      </c>
      <c r="I74" s="70">
        <f t="shared" ref="I74:I76" si="27">H74*G74</f>
        <v>40000</v>
      </c>
      <c r="K74" s="7"/>
      <c r="L74" s="7"/>
      <c r="O74" s="74">
        <f>O61/O70</f>
        <v>4.1613173401360476E-2</v>
      </c>
      <c r="P74" s="74">
        <f>P61/(O70+P70)</f>
        <v>6.807175361516031E-2</v>
      </c>
      <c r="Q74" s="74">
        <f>Q61/(Q70+P70+O70)</f>
        <v>6.8784169200680242E-2</v>
      </c>
      <c r="R74" s="74">
        <f>R61/(R70+Q70+P70+O70)</f>
        <v>7.3596282299319665E-2</v>
      </c>
      <c r="S74" s="74">
        <f>S61/(O70+P70+Q70+R70+S70)</f>
        <v>7.7407346326530541E-2</v>
      </c>
      <c r="T74" s="74">
        <f>T61/(O70+P70+Q70+R70+S70+T70)</f>
        <v>7.6903246587301508E-2</v>
      </c>
    </row>
    <row r="75" spans="1:26" ht="15.75" customHeight="1">
      <c r="C75" s="7"/>
      <c r="D75" s="7"/>
      <c r="E75" s="7"/>
      <c r="F75" s="11" t="s">
        <v>70</v>
      </c>
      <c r="G75" s="11">
        <v>2</v>
      </c>
      <c r="H75" s="11">
        <v>20000</v>
      </c>
      <c r="I75" s="70">
        <f t="shared" si="27"/>
        <v>40000</v>
      </c>
      <c r="J75" s="7"/>
      <c r="K75" s="7"/>
      <c r="L75" s="7"/>
    </row>
    <row r="76" spans="1:26" ht="15.75" customHeight="1">
      <c r="C76" s="7"/>
      <c r="D76" s="7"/>
      <c r="E76" s="7"/>
      <c r="F76" s="11" t="s">
        <v>71</v>
      </c>
      <c r="G76" s="11">
        <v>1</v>
      </c>
      <c r="H76" s="11">
        <v>20000</v>
      </c>
      <c r="I76" s="70">
        <f t="shared" si="27"/>
        <v>20000</v>
      </c>
      <c r="J76" s="7"/>
      <c r="K76" s="7"/>
      <c r="L76" s="7"/>
      <c r="O76" s="6" t="s">
        <v>72</v>
      </c>
    </row>
    <row r="77" spans="1:26" ht="15.75" customHeight="1">
      <c r="C77" s="7"/>
      <c r="D77" s="7"/>
      <c r="E77" s="7"/>
      <c r="F77" s="7"/>
      <c r="G77" s="7"/>
      <c r="H77" s="7"/>
      <c r="I77" s="38">
        <f>SUM(I74:I76)</f>
        <v>100000</v>
      </c>
      <c r="J77" s="7"/>
      <c r="K77" s="7"/>
      <c r="L77" s="7"/>
      <c r="O77" s="6" t="s">
        <v>73</v>
      </c>
    </row>
    <row r="78" spans="1:26" ht="15.75" customHeight="1">
      <c r="C78" s="7"/>
      <c r="D78" s="7"/>
      <c r="E78" s="18" t="s">
        <v>74</v>
      </c>
      <c r="F78" s="11" t="s">
        <v>67</v>
      </c>
      <c r="G78" s="11">
        <v>1</v>
      </c>
      <c r="H78" s="11">
        <v>30000</v>
      </c>
      <c r="I78" s="11">
        <f t="shared" ref="I78:I79" si="28">G78*H78</f>
        <v>30000</v>
      </c>
      <c r="J78" s="7"/>
      <c r="K78" s="7"/>
      <c r="L78" s="7"/>
    </row>
    <row r="79" spans="1:26" ht="15.75" customHeight="1">
      <c r="A79" s="68"/>
      <c r="B79" s="68"/>
      <c r="C79" s="75"/>
      <c r="D79" s="75"/>
      <c r="E79" s="75"/>
      <c r="F79" s="75"/>
      <c r="G79" s="76">
        <v>1</v>
      </c>
      <c r="H79" s="76">
        <v>15000</v>
      </c>
      <c r="I79" s="76">
        <f t="shared" si="28"/>
        <v>15000</v>
      </c>
      <c r="J79" s="75"/>
      <c r="K79" s="75"/>
      <c r="L79" s="75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</row>
    <row r="80" spans="1:26" ht="15.75" customHeight="1">
      <c r="C80" s="7"/>
      <c r="D80" s="7"/>
      <c r="E80" s="7"/>
      <c r="F80" s="7"/>
      <c r="G80" s="7"/>
      <c r="H80" s="7"/>
      <c r="I80" s="38">
        <f>SUM(I78:I79)</f>
        <v>45000</v>
      </c>
      <c r="J80" s="7"/>
      <c r="K80" s="7"/>
      <c r="L80" s="7"/>
    </row>
    <row r="81" spans="3:12" ht="15.75" customHeight="1">
      <c r="C81" s="7"/>
      <c r="D81" s="7"/>
      <c r="E81" s="18" t="s">
        <v>75</v>
      </c>
      <c r="F81" s="11" t="s">
        <v>67</v>
      </c>
      <c r="G81" s="11">
        <v>1</v>
      </c>
      <c r="H81" s="11">
        <v>60000</v>
      </c>
      <c r="I81" s="18">
        <f>H81*G81</f>
        <v>60000</v>
      </c>
      <c r="J81" s="7"/>
      <c r="K81" s="7"/>
      <c r="L81" s="7"/>
    </row>
    <row r="82" spans="3:12" ht="15.75" customHeight="1"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3:12" ht="15.75" customHeight="1">
      <c r="C83" s="7"/>
      <c r="D83" s="7"/>
      <c r="E83" s="38" t="s">
        <v>76</v>
      </c>
      <c r="F83" s="7"/>
      <c r="G83" s="7"/>
      <c r="H83" s="7"/>
      <c r="I83" s="18">
        <f>I72+I77+I80+I81</f>
        <v>305000</v>
      </c>
      <c r="J83" s="7"/>
      <c r="K83" s="7"/>
      <c r="L83" s="7"/>
    </row>
    <row r="84" spans="3:12" ht="15.75" customHeight="1"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3:12" ht="15.75" customHeight="1"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3:12" ht="15.75" customHeight="1"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3:12" ht="15.75" customHeight="1"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3:12" ht="15.75" customHeight="1"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3:12" ht="15.75" customHeight="1"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3:12" ht="15.75" customHeight="1"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3:12" ht="15.75" customHeight="1"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3:12" ht="15.75" customHeight="1"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3:12" ht="15.75" customHeight="1"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3:12" ht="15.75" customHeight="1"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3:12" ht="15.75" customHeight="1"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3:12" ht="15.75" customHeight="1"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3:12" ht="15.75" customHeight="1"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3:12" ht="15.75" customHeight="1"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3:12" ht="15.75" customHeight="1"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3:12" ht="15.75" customHeight="1"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3:12" ht="15.75" customHeight="1"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3:12" ht="15.75" customHeight="1"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3:12" ht="15.75" customHeight="1"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3:12" ht="15.75" customHeight="1"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3:12" ht="15.75" customHeight="1"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3:12" ht="15.75" customHeight="1"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3:12" ht="15.75" customHeight="1"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3:12" ht="15.75" customHeight="1"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3:12" ht="15.75" customHeight="1"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3:12" ht="15.75" customHeight="1"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3:12" ht="15.75" customHeight="1"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3:12" ht="15.75" customHeight="1"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3:12" ht="15.75" customHeight="1"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3:12" ht="15.75" customHeight="1"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3:12" ht="15.75" customHeight="1"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3:12" ht="15.75" customHeight="1"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3:12" ht="15.75" customHeight="1"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3:12" ht="15.75" customHeight="1"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3:12" ht="15.75" customHeight="1"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3:12" ht="15.75" customHeight="1"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3:12" ht="15.75" customHeight="1"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3:12" ht="15.75" customHeight="1"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3:12" ht="15.75" customHeight="1"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3:12" ht="15.75" customHeight="1"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3:12" ht="15.75" customHeight="1"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3:12" ht="15.75" customHeight="1"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3:12" ht="15.75" customHeight="1"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3:12" ht="15.75" customHeight="1"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3:12" ht="15.75" customHeight="1"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3:12" ht="15.75" customHeight="1"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3:12" ht="15.75" customHeight="1"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3:12" ht="15.75" customHeight="1"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3:12" ht="15.75" customHeight="1"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3:12" ht="15.75" customHeight="1"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3:12" ht="15.75" customHeight="1"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3:12" ht="15.75" customHeight="1"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3:12" ht="15.75" customHeight="1"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3:12" ht="15.75" customHeight="1"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3:12" ht="15.75" customHeight="1"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3:12" ht="15.75" customHeight="1"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3:12" ht="15.75" customHeight="1"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3:12" ht="15.75" customHeight="1"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3:12" ht="15.75" customHeight="1"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3:12" ht="15.75" customHeight="1"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3:12" ht="15.75" customHeight="1"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3:12" ht="15.75" customHeight="1"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3:12" ht="15.75" customHeight="1"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3:12" ht="15.75" customHeight="1"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3:12" ht="15.75" customHeight="1"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3:12" ht="15.75" customHeight="1"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3:12" ht="15.75" customHeight="1"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3:12" ht="15.75" customHeight="1"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3:12" ht="15.75" customHeight="1"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3:12" ht="15.75" customHeight="1"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3:12" ht="15.75" customHeight="1"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3:12" ht="15.75" customHeight="1"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3:12" ht="15.75" customHeight="1"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3:12" ht="15.75" customHeight="1"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3:12" ht="15.75" customHeight="1"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3:12" ht="15.75" customHeight="1"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3:12" ht="15.75" customHeight="1"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3:12" ht="15.75" customHeight="1"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3:12" ht="15.75" customHeight="1"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3:12" ht="15.75" customHeight="1"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3:12" ht="15.75" customHeight="1"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3:12" ht="15.75" customHeight="1"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3:12" ht="15.75" customHeight="1"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3:12" ht="15.75" customHeight="1"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3:12" ht="15.75" customHeight="1"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3:12" ht="15.75" customHeight="1"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3:12" ht="15.75" customHeight="1"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3:12" ht="15.75" customHeight="1"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3:12" ht="15.75" customHeight="1"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3:12" ht="15.75" customHeight="1"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3:12" ht="15.75" customHeight="1"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3:12" ht="15.75" customHeight="1"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3:12" ht="15.75" customHeight="1"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3:12" ht="15.75" customHeight="1"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3:12" ht="15.75" customHeight="1"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3:12" ht="15.75" customHeight="1"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3:12" ht="15.75" customHeight="1"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3:12" ht="15.75" customHeight="1"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3:12" ht="15.75" customHeight="1"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3:12" ht="15.75" customHeight="1"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3:12" ht="15.75" customHeight="1"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3:12" ht="15.75" customHeight="1"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3:12" ht="15.75" customHeight="1"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3:12" ht="15.75" customHeight="1"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3:12" ht="15.75" customHeight="1"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3:12" ht="15.75" customHeight="1"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3:12" ht="15.75" customHeight="1"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3:12" ht="15.75" customHeight="1"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3:12" ht="15.75" customHeight="1"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3:12" ht="15.75" customHeight="1"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3:12" ht="15.75" customHeight="1"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3:12" ht="15.75" customHeight="1"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3:12" ht="15.75" customHeight="1"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3:12" ht="15.75" customHeight="1"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3:12" ht="15.75" customHeight="1"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3:12" ht="15.75" customHeight="1"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3:12" ht="15.75" customHeight="1"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3:12" ht="15.75" customHeight="1"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3:12" ht="15.75" customHeight="1"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3:12" ht="15.75" customHeight="1"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3:12" ht="15.75" customHeight="1"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3:12" ht="15.75" customHeight="1"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3:12" ht="15.75" customHeight="1"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3:12" ht="15.75" customHeight="1"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3:12" ht="15.75" customHeight="1"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3:12" ht="15.75" customHeight="1"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3:12" ht="15.75" customHeight="1"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3:12" ht="15.75" customHeight="1"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3:12" ht="15.75" customHeight="1"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3:12" ht="15.75" customHeight="1"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3:12" ht="15.75" customHeight="1"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3:12" ht="15.75" customHeight="1"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3:12" ht="15.75" customHeight="1"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3:12" ht="15.75" customHeight="1"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3:12" ht="15.75" customHeight="1"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3:12" ht="15.75" customHeight="1"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3:12" ht="15.75" customHeight="1"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3:12" ht="15.75" customHeight="1"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3:12" ht="15.75" customHeight="1"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3:12" ht="15.75" customHeight="1"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3:12" ht="15.75" customHeight="1"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3:12" ht="15.75" customHeight="1"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spans="3:12" ht="15.75" customHeight="1"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spans="3:12" ht="15.75" customHeight="1"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spans="3:12" ht="15.75" customHeight="1"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3:12" ht="15.75" customHeight="1"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spans="3:12" ht="15.75" customHeight="1"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spans="3:12" ht="15.75" customHeight="1"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spans="3:12" ht="15.75" customHeight="1"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spans="3:12" ht="15.75" customHeight="1"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spans="3:12" ht="15.75" customHeight="1"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3:12" ht="15.75" customHeight="1"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3:12" ht="15.75" customHeight="1"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3:12" ht="15.75" customHeight="1"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spans="3:12" ht="15.75" customHeight="1"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3:12" ht="15.75" customHeight="1"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spans="3:12" ht="15.75" customHeight="1"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3:12" ht="15.75" customHeight="1"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spans="3:12" ht="15.75" customHeight="1"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3:12" ht="15.75" customHeight="1"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spans="3:12" ht="15.75" customHeight="1"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spans="3:12" ht="15.75" customHeight="1"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spans="3:12" ht="15.75" customHeight="1"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spans="3:12" ht="15.75" customHeight="1"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spans="3:12" ht="15.75" customHeight="1"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spans="3:12" ht="15.75" customHeight="1"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spans="3:12" ht="15.75" customHeight="1"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spans="3:12" ht="15.75" customHeight="1"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3:12" ht="15.75" customHeight="1"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3:12" ht="15.75" customHeight="1"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spans="3:12" ht="15.75" customHeight="1"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spans="3:12" ht="15.75" customHeight="1"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spans="3:12" ht="15.75" customHeight="1"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spans="3:12" ht="15.75" customHeight="1"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spans="3:12" ht="15.75" customHeight="1"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spans="3:12" ht="15.75" customHeight="1"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spans="3:12" ht="15.75" customHeight="1"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spans="3:12" ht="15.75" customHeight="1"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spans="3:12" ht="15.75" customHeight="1"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spans="3:12" ht="15.75" customHeight="1"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spans="3:12" ht="15.75" customHeight="1"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spans="3:12" ht="15.75" customHeight="1"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spans="3:12" ht="15.75" customHeight="1"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spans="3:12" ht="15.75" customHeight="1"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spans="3:12" ht="15.75" customHeight="1"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spans="3:12" ht="15.75" customHeight="1"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spans="3:12" ht="15.75" customHeight="1"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spans="3:12" ht="15.75" customHeight="1"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spans="3:12" ht="15.75" customHeight="1"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spans="3:12" ht="15.75" customHeight="1"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spans="3:12" ht="15.75" customHeight="1"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3:12" ht="15.75" customHeight="1"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spans="3:12" ht="15.75" customHeight="1"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spans="3:12" ht="15.75" customHeight="1"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spans="3:12" ht="15.75" customHeight="1"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3:12" ht="15.75" customHeight="1"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spans="3:12" ht="15.75" customHeight="1"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spans="3:12" ht="15.75" customHeight="1"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spans="3:12" ht="15.75" customHeight="1"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spans="3:12" ht="15.75" customHeight="1"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3:12" ht="15.75" customHeight="1"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spans="3:12" ht="15.75" customHeight="1"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spans="3:12" ht="15.75" customHeight="1"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spans="3:12" ht="15.75" customHeight="1"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spans="3:12" ht="15.75" customHeight="1"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spans="3:12" ht="15.75" customHeight="1"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spans="3:12" ht="15.75" customHeight="1"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 spans="3:12" ht="15.75" customHeight="1">
      <c r="C292" s="7"/>
      <c r="D292" s="7"/>
      <c r="E292" s="7"/>
      <c r="F292" s="7"/>
      <c r="G292" s="7"/>
      <c r="H292" s="7"/>
      <c r="I292" s="7"/>
      <c r="J292" s="7"/>
      <c r="K292" s="7"/>
      <c r="L292" s="7"/>
    </row>
    <row r="293" spans="3:12" ht="15.75" customHeight="1"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spans="3:12" ht="15.75" customHeight="1"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spans="3:12" ht="15.75" customHeight="1">
      <c r="C295" s="7"/>
      <c r="D295" s="7"/>
      <c r="E295" s="7"/>
      <c r="F295" s="7"/>
      <c r="G295" s="7"/>
      <c r="H295" s="7"/>
      <c r="I295" s="7"/>
      <c r="J295" s="7"/>
      <c r="K295" s="7"/>
      <c r="L295" s="7"/>
    </row>
    <row r="296" spans="3:12" ht="15.75" customHeight="1">
      <c r="C296" s="7"/>
      <c r="D296" s="7"/>
      <c r="E296" s="7"/>
      <c r="F296" s="7"/>
      <c r="G296" s="7"/>
      <c r="H296" s="7"/>
      <c r="I296" s="7"/>
      <c r="J296" s="7"/>
      <c r="K296" s="7"/>
      <c r="L296" s="7"/>
    </row>
    <row r="297" spans="3:12" ht="15.75" customHeight="1"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 spans="3:12" ht="15.75" customHeight="1"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spans="3:12" ht="15.75" customHeight="1">
      <c r="C299" s="7"/>
      <c r="D299" s="7"/>
      <c r="E299" s="7"/>
      <c r="F299" s="7"/>
      <c r="G299" s="7"/>
      <c r="H299" s="7"/>
      <c r="I299" s="7"/>
      <c r="J299" s="7"/>
      <c r="K299" s="7"/>
      <c r="L299" s="7"/>
    </row>
    <row r="300" spans="3:12" ht="15.75" customHeight="1">
      <c r="C300" s="7"/>
      <c r="D300" s="7"/>
      <c r="E300" s="7"/>
      <c r="F300" s="7"/>
      <c r="G300" s="7"/>
      <c r="H300" s="7"/>
      <c r="I300" s="7"/>
      <c r="J300" s="7"/>
      <c r="K300" s="7"/>
      <c r="L300" s="7"/>
    </row>
    <row r="301" spans="3:12" ht="15.75" customHeight="1">
      <c r="C301" s="7"/>
      <c r="D301" s="7"/>
      <c r="E301" s="7"/>
      <c r="F301" s="7"/>
      <c r="G301" s="7"/>
      <c r="H301" s="7"/>
      <c r="I301" s="7"/>
      <c r="J301" s="7"/>
      <c r="K301" s="7"/>
      <c r="L301" s="7"/>
    </row>
    <row r="302" spans="3:12" ht="15.75" customHeight="1"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 spans="3:12" ht="15.75" customHeight="1">
      <c r="C303" s="7"/>
      <c r="D303" s="7"/>
      <c r="E303" s="7"/>
      <c r="F303" s="7"/>
      <c r="G303" s="7"/>
      <c r="H303" s="7"/>
      <c r="I303" s="7"/>
      <c r="J303" s="7"/>
      <c r="K303" s="7"/>
      <c r="L303" s="7"/>
    </row>
    <row r="304" spans="3:12" ht="15.75" customHeight="1">
      <c r="C304" s="7"/>
      <c r="D304" s="7"/>
      <c r="E304" s="7"/>
      <c r="F304" s="7"/>
      <c r="G304" s="7"/>
      <c r="H304" s="7"/>
      <c r="I304" s="7"/>
      <c r="J304" s="7"/>
      <c r="K304" s="7"/>
      <c r="L304" s="7"/>
    </row>
    <row r="305" spans="3:12" ht="15.75" customHeight="1">
      <c r="C305" s="7"/>
      <c r="D305" s="7"/>
      <c r="E305" s="7"/>
      <c r="F305" s="7"/>
      <c r="G305" s="7"/>
      <c r="H305" s="7"/>
      <c r="I305" s="7"/>
      <c r="J305" s="7"/>
      <c r="K305" s="7"/>
      <c r="L305" s="7"/>
    </row>
    <row r="306" spans="3:12" ht="15.75" customHeight="1"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3:12" ht="15.75" customHeight="1"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 spans="3:12" ht="15.75" customHeight="1">
      <c r="C308" s="7"/>
      <c r="D308" s="7"/>
      <c r="E308" s="7"/>
      <c r="F308" s="7"/>
      <c r="G308" s="7"/>
      <c r="H308" s="7"/>
      <c r="I308" s="7"/>
      <c r="J308" s="7"/>
      <c r="K308" s="7"/>
      <c r="L308" s="7"/>
    </row>
    <row r="309" spans="3:12" ht="15.75" customHeight="1"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spans="3:12" ht="15.75" customHeight="1">
      <c r="C310" s="7"/>
      <c r="D310" s="7"/>
      <c r="E310" s="7"/>
      <c r="F310" s="7"/>
      <c r="G310" s="7"/>
      <c r="H310" s="7"/>
      <c r="I310" s="7"/>
      <c r="J310" s="7"/>
      <c r="K310" s="7"/>
      <c r="L310" s="7"/>
    </row>
    <row r="311" spans="3:12" ht="15.75" customHeight="1">
      <c r="C311" s="7"/>
      <c r="D311" s="7"/>
      <c r="E311" s="7"/>
      <c r="F311" s="7"/>
      <c r="G311" s="7"/>
      <c r="H311" s="7"/>
      <c r="I311" s="7"/>
      <c r="J311" s="7"/>
      <c r="K311" s="7"/>
      <c r="L311" s="7"/>
    </row>
    <row r="312" spans="3:12" ht="15.75" customHeight="1">
      <c r="C312" s="7"/>
      <c r="D312" s="7"/>
      <c r="E312" s="7"/>
      <c r="F312" s="7"/>
      <c r="G312" s="7"/>
      <c r="H312" s="7"/>
      <c r="I312" s="7"/>
      <c r="J312" s="7"/>
      <c r="K312" s="7"/>
      <c r="L312" s="7"/>
    </row>
    <row r="313" spans="3:12" ht="15.75" customHeight="1">
      <c r="C313" s="7"/>
      <c r="D313" s="7"/>
      <c r="E313" s="7"/>
      <c r="F313" s="7"/>
      <c r="G313" s="7"/>
      <c r="H313" s="7"/>
      <c r="I313" s="7"/>
      <c r="J313" s="7"/>
      <c r="K313" s="7"/>
      <c r="L313" s="7"/>
    </row>
    <row r="314" spans="3:12" ht="15.75" customHeight="1">
      <c r="C314" s="7"/>
      <c r="D314" s="7"/>
      <c r="E314" s="7"/>
      <c r="F314" s="7"/>
      <c r="G314" s="7"/>
      <c r="H314" s="7"/>
      <c r="I314" s="7"/>
      <c r="J314" s="7"/>
      <c r="K314" s="7"/>
      <c r="L314" s="7"/>
    </row>
    <row r="315" spans="3:12" ht="15.75" customHeight="1">
      <c r="C315" s="7"/>
      <c r="D315" s="7"/>
      <c r="E315" s="7"/>
      <c r="F315" s="7"/>
      <c r="G315" s="7"/>
      <c r="H315" s="7"/>
      <c r="I315" s="7"/>
      <c r="J315" s="7"/>
      <c r="K315" s="7"/>
      <c r="L315" s="7"/>
    </row>
    <row r="316" spans="3:12" ht="15.75" customHeight="1">
      <c r="C316" s="7"/>
      <c r="D316" s="7"/>
      <c r="E316" s="7"/>
      <c r="F316" s="7"/>
      <c r="G316" s="7"/>
      <c r="H316" s="7"/>
      <c r="I316" s="7"/>
      <c r="J316" s="7"/>
      <c r="K316" s="7"/>
      <c r="L316" s="7"/>
    </row>
    <row r="317" spans="3:12" ht="15.75" customHeight="1">
      <c r="C317" s="7"/>
      <c r="D317" s="7"/>
      <c r="E317" s="7"/>
      <c r="F317" s="7"/>
      <c r="G317" s="7"/>
      <c r="H317" s="7"/>
      <c r="I317" s="7"/>
      <c r="J317" s="7"/>
      <c r="K317" s="7"/>
      <c r="L317" s="7"/>
    </row>
    <row r="318" spans="3:12" ht="15.75" customHeight="1">
      <c r="C318" s="7"/>
      <c r="D318" s="7"/>
      <c r="E318" s="7"/>
      <c r="F318" s="7"/>
      <c r="G318" s="7"/>
      <c r="H318" s="7"/>
      <c r="I318" s="7"/>
      <c r="J318" s="7"/>
      <c r="K318" s="7"/>
      <c r="L318" s="7"/>
    </row>
    <row r="319" spans="3:12" ht="15.75" customHeight="1">
      <c r="C319" s="7"/>
      <c r="D319" s="7"/>
      <c r="E319" s="7"/>
      <c r="F319" s="7"/>
      <c r="G319" s="7"/>
      <c r="H319" s="7"/>
      <c r="I319" s="7"/>
      <c r="J319" s="7"/>
      <c r="K319" s="7"/>
      <c r="L319" s="7"/>
    </row>
    <row r="320" spans="3:12" ht="15.75" customHeight="1">
      <c r="C320" s="7"/>
      <c r="D320" s="7"/>
      <c r="E320" s="7"/>
      <c r="F320" s="7"/>
      <c r="G320" s="7"/>
      <c r="H320" s="7"/>
      <c r="I320" s="7"/>
      <c r="J320" s="7"/>
      <c r="K320" s="7"/>
      <c r="L320" s="7"/>
    </row>
    <row r="321" spans="3:12" ht="15.75" customHeight="1">
      <c r="C321" s="7"/>
      <c r="D321" s="7"/>
      <c r="E321" s="7"/>
      <c r="F321" s="7"/>
      <c r="G321" s="7"/>
      <c r="H321" s="7"/>
      <c r="I321" s="7"/>
      <c r="J321" s="7"/>
      <c r="K321" s="7"/>
      <c r="L321" s="7"/>
    </row>
    <row r="322" spans="3:12" ht="15.75" customHeight="1">
      <c r="C322" s="7"/>
      <c r="D322" s="7"/>
      <c r="E322" s="7"/>
      <c r="F322" s="7"/>
      <c r="G322" s="7"/>
      <c r="H322" s="7"/>
      <c r="I322" s="7"/>
      <c r="J322" s="7"/>
      <c r="K322" s="7"/>
      <c r="L322" s="7"/>
    </row>
    <row r="323" spans="3:12" ht="15.75" customHeight="1">
      <c r="C323" s="7"/>
      <c r="D323" s="7"/>
      <c r="E323" s="7"/>
      <c r="F323" s="7"/>
      <c r="G323" s="7"/>
      <c r="H323" s="7"/>
      <c r="I323" s="7"/>
      <c r="J323" s="7"/>
      <c r="K323" s="7"/>
      <c r="L323" s="7"/>
    </row>
    <row r="324" spans="3:12" ht="15.75" customHeight="1"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spans="3:12" ht="15.75" customHeight="1"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spans="3:12" ht="15.75" customHeight="1"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spans="3:12" ht="15.75" customHeight="1"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spans="3:12" ht="15.75" customHeight="1"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spans="3:12" ht="15.75" customHeight="1"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spans="3:12" ht="15.75" customHeight="1"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spans="3:12" ht="15.75" customHeight="1"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spans="3:12" ht="15.75" customHeight="1"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spans="3:12" ht="15.75" customHeight="1"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spans="3:12" ht="15.75" customHeight="1"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spans="3:12" ht="15.75" customHeight="1"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spans="3:12" ht="15.75" customHeight="1"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3:12" ht="15.75" customHeight="1"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3:12" ht="15.75" customHeight="1"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spans="3:12" ht="15.75" customHeight="1"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spans="3:12" ht="15.75" customHeight="1"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spans="3:12" ht="15.75" customHeight="1"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3:12" ht="15.75" customHeight="1"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3:12" ht="15.75" customHeight="1"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spans="3:12" ht="15.75" customHeight="1"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3:12" ht="15.75" customHeight="1"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3:12" ht="15.75" customHeight="1"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3:12" ht="15.75" customHeight="1"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3:12" ht="15.75" customHeight="1"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3:12" ht="15.75" customHeight="1"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spans="3:12" ht="15.75" customHeight="1"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spans="3:12" ht="15.75" customHeight="1"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spans="3:12" ht="15.75" customHeight="1"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3:12" ht="15.75" customHeight="1"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3:12" ht="15.75" customHeight="1"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3:12" ht="15.75" customHeight="1"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3:12" ht="15.75" customHeight="1"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3:12" ht="15.75" customHeight="1"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spans="3:12" ht="15.75" customHeight="1"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spans="3:12" ht="15.75" customHeight="1"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spans="3:12" ht="15.75" customHeight="1"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spans="3:12" ht="15.75" customHeight="1"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spans="3:12" ht="15.75" customHeight="1"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spans="3:12" ht="15.75" customHeight="1"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spans="3:12" ht="15.75" customHeight="1"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3:12" ht="15.75" customHeight="1"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3:12" ht="15.75" customHeight="1"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spans="3:12" ht="15.75" customHeight="1">
      <c r="C367" s="7"/>
      <c r="D367" s="7"/>
      <c r="E367" s="7"/>
      <c r="F367" s="7"/>
      <c r="G367" s="7"/>
      <c r="H367" s="7"/>
      <c r="I367" s="7"/>
      <c r="J367" s="7"/>
      <c r="K367" s="7"/>
      <c r="L367" s="7"/>
    </row>
    <row r="368" spans="3:12" ht="15.75" customHeight="1">
      <c r="C368" s="7"/>
      <c r="D368" s="7"/>
      <c r="E368" s="7"/>
      <c r="F368" s="7"/>
      <c r="G368" s="7"/>
      <c r="H368" s="7"/>
      <c r="I368" s="7"/>
      <c r="J368" s="7"/>
      <c r="K368" s="7"/>
      <c r="L368" s="7"/>
    </row>
    <row r="369" spans="3:12" ht="15.75" customHeight="1"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spans="3:12" ht="15.75" customHeight="1"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spans="3:12" ht="15.75" customHeight="1">
      <c r="C371" s="7"/>
      <c r="D371" s="7"/>
      <c r="E371" s="7"/>
      <c r="F371" s="7"/>
      <c r="G371" s="7"/>
      <c r="H371" s="7"/>
      <c r="I371" s="7"/>
      <c r="J371" s="7"/>
      <c r="K371" s="7"/>
      <c r="L371" s="7"/>
    </row>
    <row r="372" spans="3:12" ht="15.75" customHeight="1">
      <c r="C372" s="7"/>
      <c r="D372" s="7"/>
      <c r="E372" s="7"/>
      <c r="F372" s="7"/>
      <c r="G372" s="7"/>
      <c r="H372" s="7"/>
      <c r="I372" s="7"/>
      <c r="J372" s="7"/>
      <c r="K372" s="7"/>
      <c r="L372" s="7"/>
    </row>
    <row r="373" spans="3:12" ht="15.75" customHeight="1">
      <c r="C373" s="7"/>
      <c r="D373" s="7"/>
      <c r="E373" s="7"/>
      <c r="F373" s="7"/>
      <c r="G373" s="7"/>
      <c r="H373" s="7"/>
      <c r="I373" s="7"/>
      <c r="J373" s="7"/>
      <c r="K373" s="7"/>
      <c r="L373" s="7"/>
    </row>
    <row r="374" spans="3:12" ht="15.75" customHeight="1"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spans="3:12" ht="15.75" customHeight="1"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spans="3:12" ht="15.75" customHeight="1">
      <c r="C376" s="7"/>
      <c r="D376" s="7"/>
      <c r="E376" s="7"/>
      <c r="F376" s="7"/>
      <c r="G376" s="7"/>
      <c r="H376" s="7"/>
      <c r="I376" s="7"/>
      <c r="J376" s="7"/>
      <c r="K376" s="7"/>
      <c r="L376" s="7"/>
    </row>
    <row r="377" spans="3:12" ht="15.75" customHeight="1">
      <c r="C377" s="7"/>
      <c r="D377" s="7"/>
      <c r="E377" s="7"/>
      <c r="F377" s="7"/>
      <c r="G377" s="7"/>
      <c r="H377" s="7"/>
      <c r="I377" s="7"/>
      <c r="J377" s="7"/>
      <c r="K377" s="7"/>
      <c r="L377" s="7"/>
    </row>
    <row r="378" spans="3:12" ht="15.75" customHeight="1">
      <c r="C378" s="7"/>
      <c r="D378" s="7"/>
      <c r="E378" s="7"/>
      <c r="F378" s="7"/>
      <c r="G378" s="7"/>
      <c r="H378" s="7"/>
      <c r="I378" s="7"/>
      <c r="J378" s="7"/>
      <c r="K378" s="7"/>
      <c r="L378" s="7"/>
    </row>
    <row r="379" spans="3:12" ht="15.75" customHeight="1"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spans="3:12" ht="15.75" customHeight="1">
      <c r="C380" s="7"/>
      <c r="D380" s="7"/>
      <c r="E380" s="7"/>
      <c r="F380" s="7"/>
      <c r="G380" s="7"/>
      <c r="H380" s="7"/>
      <c r="I380" s="7"/>
      <c r="J380" s="7"/>
      <c r="K380" s="7"/>
      <c r="L380" s="7"/>
    </row>
    <row r="381" spans="3:12" ht="15.75" customHeight="1">
      <c r="C381" s="7"/>
      <c r="D381" s="7"/>
      <c r="E381" s="7"/>
      <c r="F381" s="7"/>
      <c r="G381" s="7"/>
      <c r="H381" s="7"/>
      <c r="I381" s="7"/>
      <c r="J381" s="7"/>
      <c r="K381" s="7"/>
      <c r="L381" s="7"/>
    </row>
    <row r="382" spans="3:12" ht="15.75" customHeight="1"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spans="3:12" ht="15.75" customHeight="1"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spans="3:12" ht="15.75" customHeight="1"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spans="3:12" ht="15.75" customHeight="1">
      <c r="C385" s="7"/>
      <c r="D385" s="7"/>
      <c r="E385" s="7"/>
      <c r="F385" s="7"/>
      <c r="G385" s="7"/>
      <c r="H385" s="7"/>
      <c r="I385" s="7"/>
      <c r="J385" s="7"/>
      <c r="K385" s="7"/>
      <c r="L385" s="7"/>
    </row>
    <row r="386" spans="3:12" ht="15.75" customHeight="1">
      <c r="C386" s="7"/>
      <c r="D386" s="7"/>
      <c r="E386" s="7"/>
      <c r="F386" s="7"/>
      <c r="G386" s="7"/>
      <c r="H386" s="7"/>
      <c r="I386" s="7"/>
      <c r="J386" s="7"/>
      <c r="K386" s="7"/>
      <c r="L386" s="7"/>
    </row>
    <row r="387" spans="3:12" ht="15.75" customHeight="1">
      <c r="C387" s="7"/>
      <c r="D387" s="7"/>
      <c r="E387" s="7"/>
      <c r="F387" s="7"/>
      <c r="G387" s="7"/>
      <c r="H387" s="7"/>
      <c r="I387" s="7"/>
      <c r="J387" s="7"/>
      <c r="K387" s="7"/>
      <c r="L387" s="7"/>
    </row>
    <row r="388" spans="3:12" ht="15.75" customHeight="1">
      <c r="C388" s="7"/>
      <c r="D388" s="7"/>
      <c r="E388" s="7"/>
      <c r="F388" s="7"/>
      <c r="G388" s="7"/>
      <c r="H388" s="7"/>
      <c r="I388" s="7"/>
      <c r="J388" s="7"/>
      <c r="K388" s="7"/>
      <c r="L388" s="7"/>
    </row>
    <row r="389" spans="3:12" ht="15.75" customHeight="1">
      <c r="C389" s="7"/>
      <c r="D389" s="7"/>
      <c r="E389" s="7"/>
      <c r="F389" s="7"/>
      <c r="G389" s="7"/>
      <c r="H389" s="7"/>
      <c r="I389" s="7"/>
      <c r="J389" s="7"/>
      <c r="K389" s="7"/>
      <c r="L389" s="7"/>
    </row>
    <row r="390" spans="3:12" ht="15.75" customHeight="1">
      <c r="C390" s="7"/>
      <c r="D390" s="7"/>
      <c r="E390" s="7"/>
      <c r="F390" s="7"/>
      <c r="G390" s="7"/>
      <c r="H390" s="7"/>
      <c r="I390" s="7"/>
      <c r="J390" s="7"/>
      <c r="K390" s="7"/>
      <c r="L390" s="7"/>
    </row>
    <row r="391" spans="3:12" ht="15.75" customHeight="1">
      <c r="C391" s="7"/>
      <c r="D391" s="7"/>
      <c r="E391" s="7"/>
      <c r="F391" s="7"/>
      <c r="G391" s="7"/>
      <c r="H391" s="7"/>
      <c r="I391" s="7"/>
      <c r="J391" s="7"/>
      <c r="K391" s="7"/>
      <c r="L391" s="7"/>
    </row>
    <row r="392" spans="3:12" ht="15.75" customHeight="1">
      <c r="C392" s="7"/>
      <c r="D392" s="7"/>
      <c r="E392" s="7"/>
      <c r="F392" s="7"/>
      <c r="G392" s="7"/>
      <c r="H392" s="7"/>
      <c r="I392" s="7"/>
      <c r="J392" s="7"/>
      <c r="K392" s="7"/>
      <c r="L392" s="7"/>
    </row>
    <row r="393" spans="3:12" ht="15.75" customHeight="1">
      <c r="C393" s="7"/>
      <c r="D393" s="7"/>
      <c r="E393" s="7"/>
      <c r="F393" s="7"/>
      <c r="G393" s="7"/>
      <c r="H393" s="7"/>
      <c r="I393" s="7"/>
      <c r="J393" s="7"/>
      <c r="K393" s="7"/>
      <c r="L393" s="7"/>
    </row>
    <row r="394" spans="3:12" ht="15.75" customHeight="1"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spans="3:12" ht="15.75" customHeight="1">
      <c r="C395" s="7"/>
      <c r="D395" s="7"/>
      <c r="E395" s="7"/>
      <c r="F395" s="7"/>
      <c r="G395" s="7"/>
      <c r="H395" s="7"/>
      <c r="I395" s="7"/>
      <c r="J395" s="7"/>
      <c r="K395" s="7"/>
      <c r="L395" s="7"/>
    </row>
    <row r="396" spans="3:12" ht="15.75" customHeight="1"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spans="3:12" ht="15.75" customHeight="1">
      <c r="C397" s="7"/>
      <c r="D397" s="7"/>
      <c r="E397" s="7"/>
      <c r="F397" s="7"/>
      <c r="G397" s="7"/>
      <c r="H397" s="7"/>
      <c r="I397" s="7"/>
      <c r="J397" s="7"/>
      <c r="K397" s="7"/>
      <c r="L397" s="7"/>
    </row>
    <row r="398" spans="3:12" ht="15.75" customHeight="1"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spans="3:12" ht="15.75" customHeight="1"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spans="3:12" ht="15.75" customHeight="1"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spans="3:12" ht="15.75" customHeight="1"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spans="3:12" ht="15.75" customHeight="1"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spans="3:12" ht="15.75" customHeight="1">
      <c r="C403" s="7"/>
      <c r="D403" s="7"/>
      <c r="E403" s="7"/>
      <c r="F403" s="7"/>
      <c r="G403" s="7"/>
      <c r="H403" s="7"/>
      <c r="I403" s="7"/>
      <c r="J403" s="7"/>
      <c r="K403" s="7"/>
      <c r="L403" s="7"/>
    </row>
    <row r="404" spans="3:12" ht="15.75" customHeight="1">
      <c r="C404" s="7"/>
      <c r="D404" s="7"/>
      <c r="E404" s="7"/>
      <c r="F404" s="7"/>
      <c r="G404" s="7"/>
      <c r="H404" s="7"/>
      <c r="I404" s="7"/>
      <c r="J404" s="7"/>
      <c r="K404" s="7"/>
      <c r="L404" s="7"/>
    </row>
    <row r="405" spans="3:12" ht="15.75" customHeight="1">
      <c r="C405" s="7"/>
      <c r="D405" s="7"/>
      <c r="E405" s="7"/>
      <c r="F405" s="7"/>
      <c r="G405" s="7"/>
      <c r="H405" s="7"/>
      <c r="I405" s="7"/>
      <c r="J405" s="7"/>
      <c r="K405" s="7"/>
      <c r="L405" s="7"/>
    </row>
    <row r="406" spans="3:12" ht="15.75" customHeight="1">
      <c r="C406" s="7"/>
      <c r="D406" s="7"/>
      <c r="E406" s="7"/>
      <c r="F406" s="7"/>
      <c r="G406" s="7"/>
      <c r="H406" s="7"/>
      <c r="I406" s="7"/>
      <c r="J406" s="7"/>
      <c r="K406" s="7"/>
      <c r="L406" s="7"/>
    </row>
    <row r="407" spans="3:12" ht="15.75" customHeight="1"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3:12" ht="15.75" customHeight="1"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spans="3:12" ht="15.75" customHeight="1"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3:12" ht="15.75" customHeight="1"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spans="3:12" ht="15.75" customHeight="1"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spans="3:12" ht="15.75" customHeight="1"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spans="3:12" ht="15.75" customHeight="1"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3:12" ht="15.75" customHeight="1">
      <c r="C414" s="7"/>
      <c r="D414" s="7"/>
      <c r="E414" s="7"/>
      <c r="F414" s="7"/>
      <c r="G414" s="7"/>
      <c r="H414" s="7"/>
      <c r="I414" s="7"/>
      <c r="J414" s="7"/>
      <c r="K414" s="7"/>
      <c r="L414" s="7"/>
    </row>
    <row r="415" spans="3:12" ht="15.75" customHeight="1">
      <c r="C415" s="7"/>
      <c r="D415" s="7"/>
      <c r="E415" s="7"/>
      <c r="F415" s="7"/>
      <c r="G415" s="7"/>
      <c r="H415" s="7"/>
      <c r="I415" s="7"/>
      <c r="J415" s="7"/>
      <c r="K415" s="7"/>
      <c r="L415" s="7"/>
    </row>
    <row r="416" spans="3:12" ht="15.75" customHeight="1">
      <c r="C416" s="7"/>
      <c r="D416" s="7"/>
      <c r="E416" s="7"/>
      <c r="F416" s="7"/>
      <c r="G416" s="7"/>
      <c r="H416" s="7"/>
      <c r="I416" s="7"/>
      <c r="J416" s="7"/>
      <c r="K416" s="7"/>
      <c r="L416" s="7"/>
    </row>
    <row r="417" spans="3:12" ht="15.75" customHeight="1">
      <c r="C417" s="7"/>
      <c r="D417" s="7"/>
      <c r="E417" s="7"/>
      <c r="F417" s="7"/>
      <c r="G417" s="7"/>
      <c r="H417" s="7"/>
      <c r="I417" s="7"/>
      <c r="J417" s="7"/>
      <c r="K417" s="7"/>
      <c r="L417" s="7"/>
    </row>
    <row r="418" spans="3:12" ht="15.75" customHeight="1">
      <c r="C418" s="7"/>
      <c r="D418" s="7"/>
      <c r="E418" s="7"/>
      <c r="F418" s="7"/>
      <c r="G418" s="7"/>
      <c r="H418" s="7"/>
      <c r="I418" s="7"/>
      <c r="J418" s="7"/>
      <c r="K418" s="7"/>
      <c r="L418" s="7"/>
    </row>
    <row r="419" spans="3:12" ht="15.75" customHeight="1">
      <c r="C419" s="7"/>
      <c r="D419" s="7"/>
      <c r="E419" s="7"/>
      <c r="F419" s="7"/>
      <c r="G419" s="7"/>
      <c r="H419" s="7"/>
      <c r="I419" s="7"/>
      <c r="J419" s="7"/>
      <c r="K419" s="7"/>
      <c r="L419" s="7"/>
    </row>
    <row r="420" spans="3:12" ht="15.75" customHeight="1">
      <c r="C420" s="7"/>
      <c r="D420" s="7"/>
      <c r="E420" s="7"/>
      <c r="F420" s="7"/>
      <c r="G420" s="7"/>
      <c r="H420" s="7"/>
      <c r="I420" s="7"/>
      <c r="J420" s="7"/>
      <c r="K420" s="7"/>
      <c r="L420" s="7"/>
    </row>
    <row r="421" spans="3:12" ht="15.75" customHeight="1"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spans="3:12" ht="15.75" customHeight="1"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spans="3:12" ht="15.75" customHeight="1">
      <c r="C423" s="7"/>
      <c r="D423" s="7"/>
      <c r="E423" s="7"/>
      <c r="F423" s="7"/>
      <c r="G423" s="7"/>
      <c r="H423" s="7"/>
      <c r="I423" s="7"/>
      <c r="J423" s="7"/>
      <c r="K423" s="7"/>
      <c r="L423" s="7"/>
    </row>
    <row r="424" spans="3:12" ht="15.75" customHeight="1">
      <c r="C424" s="7"/>
      <c r="D424" s="7"/>
      <c r="E424" s="7"/>
      <c r="F424" s="7"/>
      <c r="G424" s="7"/>
      <c r="H424" s="7"/>
      <c r="I424" s="7"/>
      <c r="J424" s="7"/>
      <c r="K424" s="7"/>
      <c r="L424" s="7"/>
    </row>
    <row r="425" spans="3:12" ht="15.75" customHeight="1">
      <c r="C425" s="7"/>
      <c r="D425" s="7"/>
      <c r="E425" s="7"/>
      <c r="F425" s="7"/>
      <c r="G425" s="7"/>
      <c r="H425" s="7"/>
      <c r="I425" s="7"/>
      <c r="J425" s="7"/>
      <c r="K425" s="7"/>
      <c r="L425" s="7"/>
    </row>
    <row r="426" spans="3:12" ht="15.75" customHeight="1"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spans="3:12" ht="15.75" customHeight="1"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spans="3:12" ht="15.75" customHeight="1">
      <c r="C428" s="7"/>
      <c r="D428" s="7"/>
      <c r="E428" s="7"/>
      <c r="F428" s="7"/>
      <c r="G428" s="7"/>
      <c r="H428" s="7"/>
      <c r="I428" s="7"/>
      <c r="J428" s="7"/>
      <c r="K428" s="7"/>
      <c r="L428" s="7"/>
    </row>
    <row r="429" spans="3:12" ht="15.75" customHeight="1">
      <c r="C429" s="7"/>
      <c r="D429" s="7"/>
      <c r="E429" s="7"/>
      <c r="F429" s="7"/>
      <c r="G429" s="7"/>
      <c r="H429" s="7"/>
      <c r="I429" s="7"/>
      <c r="J429" s="7"/>
      <c r="K429" s="7"/>
      <c r="L429" s="7"/>
    </row>
    <row r="430" spans="3:12" ht="15.75" customHeight="1">
      <c r="C430" s="7"/>
      <c r="D430" s="7"/>
      <c r="E430" s="7"/>
      <c r="F430" s="7"/>
      <c r="G430" s="7"/>
      <c r="H430" s="7"/>
      <c r="I430" s="7"/>
      <c r="J430" s="7"/>
      <c r="K430" s="7"/>
      <c r="L430" s="7"/>
    </row>
    <row r="431" spans="3:12" ht="15.75" customHeight="1">
      <c r="C431" s="7"/>
      <c r="D431" s="7"/>
      <c r="E431" s="7"/>
      <c r="F431" s="7"/>
      <c r="G431" s="7"/>
      <c r="H431" s="7"/>
      <c r="I431" s="7"/>
      <c r="J431" s="7"/>
      <c r="K431" s="7"/>
      <c r="L431" s="7"/>
    </row>
    <row r="432" spans="3:12" ht="15.75" customHeight="1">
      <c r="C432" s="7"/>
      <c r="D432" s="7"/>
      <c r="E432" s="7"/>
      <c r="F432" s="7"/>
      <c r="G432" s="7"/>
      <c r="H432" s="7"/>
      <c r="I432" s="7"/>
      <c r="J432" s="7"/>
      <c r="K432" s="7"/>
      <c r="L432" s="7"/>
    </row>
    <row r="433" spans="3:12" ht="15.75" customHeight="1">
      <c r="C433" s="7"/>
      <c r="D433" s="7"/>
      <c r="E433" s="7"/>
      <c r="F433" s="7"/>
      <c r="G433" s="7"/>
      <c r="H433" s="7"/>
      <c r="I433" s="7"/>
      <c r="J433" s="7"/>
      <c r="K433" s="7"/>
      <c r="L433" s="7"/>
    </row>
    <row r="434" spans="3:12" ht="15.75" customHeight="1">
      <c r="C434" s="7"/>
      <c r="D434" s="7"/>
      <c r="E434" s="7"/>
      <c r="F434" s="7"/>
      <c r="G434" s="7"/>
      <c r="H434" s="7"/>
      <c r="I434" s="7"/>
      <c r="J434" s="7"/>
      <c r="K434" s="7"/>
      <c r="L434" s="7"/>
    </row>
    <row r="435" spans="3:12" ht="15.75" customHeight="1">
      <c r="C435" s="7"/>
      <c r="D435" s="7"/>
      <c r="E435" s="7"/>
      <c r="F435" s="7"/>
      <c r="G435" s="7"/>
      <c r="H435" s="7"/>
      <c r="I435" s="7"/>
      <c r="J435" s="7"/>
      <c r="K435" s="7"/>
      <c r="L435" s="7"/>
    </row>
    <row r="436" spans="3:12" ht="15.75" customHeight="1">
      <c r="C436" s="7"/>
      <c r="D436" s="7"/>
      <c r="E436" s="7"/>
      <c r="F436" s="7"/>
      <c r="G436" s="7"/>
      <c r="H436" s="7"/>
      <c r="I436" s="7"/>
      <c r="J436" s="7"/>
      <c r="K436" s="7"/>
      <c r="L436" s="7"/>
    </row>
    <row r="437" spans="3:12" ht="15.75" customHeight="1">
      <c r="C437" s="7"/>
      <c r="D437" s="7"/>
      <c r="E437" s="7"/>
      <c r="F437" s="7"/>
      <c r="G437" s="7"/>
      <c r="H437" s="7"/>
      <c r="I437" s="7"/>
      <c r="J437" s="7"/>
      <c r="K437" s="7"/>
      <c r="L437" s="7"/>
    </row>
    <row r="438" spans="3:12" ht="15.75" customHeight="1">
      <c r="C438" s="7"/>
      <c r="D438" s="7"/>
      <c r="E438" s="7"/>
      <c r="F438" s="7"/>
      <c r="G438" s="7"/>
      <c r="H438" s="7"/>
      <c r="I438" s="7"/>
      <c r="J438" s="7"/>
      <c r="K438" s="7"/>
      <c r="L438" s="7"/>
    </row>
    <row r="439" spans="3:12" ht="15.75" customHeight="1">
      <c r="C439" s="7"/>
      <c r="D439" s="7"/>
      <c r="E439" s="7"/>
      <c r="F439" s="7"/>
      <c r="G439" s="7"/>
      <c r="H439" s="7"/>
      <c r="I439" s="7"/>
      <c r="J439" s="7"/>
      <c r="K439" s="7"/>
      <c r="L439" s="7"/>
    </row>
    <row r="440" spans="3:12" ht="15.75" customHeight="1">
      <c r="C440" s="7"/>
      <c r="D440" s="7"/>
      <c r="E440" s="7"/>
      <c r="F440" s="7"/>
      <c r="G440" s="7"/>
      <c r="H440" s="7"/>
      <c r="I440" s="7"/>
      <c r="J440" s="7"/>
      <c r="K440" s="7"/>
      <c r="L440" s="7"/>
    </row>
    <row r="441" spans="3:12" ht="15.75" customHeight="1">
      <c r="C441" s="7"/>
      <c r="D441" s="7"/>
      <c r="E441" s="7"/>
      <c r="F441" s="7"/>
      <c r="G441" s="7"/>
      <c r="H441" s="7"/>
      <c r="I441" s="7"/>
      <c r="J441" s="7"/>
      <c r="K441" s="7"/>
      <c r="L441" s="7"/>
    </row>
    <row r="442" spans="3:12" ht="15.75" customHeight="1">
      <c r="C442" s="7"/>
      <c r="D442" s="7"/>
      <c r="E442" s="7"/>
      <c r="F442" s="7"/>
      <c r="G442" s="7"/>
      <c r="H442" s="7"/>
      <c r="I442" s="7"/>
      <c r="J442" s="7"/>
      <c r="K442" s="7"/>
      <c r="L442" s="7"/>
    </row>
    <row r="443" spans="3:12" ht="15.75" customHeight="1">
      <c r="C443" s="7"/>
      <c r="D443" s="7"/>
      <c r="E443" s="7"/>
      <c r="F443" s="7"/>
      <c r="G443" s="7"/>
      <c r="H443" s="7"/>
      <c r="I443" s="7"/>
      <c r="J443" s="7"/>
      <c r="K443" s="7"/>
      <c r="L443" s="7"/>
    </row>
    <row r="444" spans="3:12" ht="15.75" customHeight="1">
      <c r="C444" s="7"/>
      <c r="D444" s="7"/>
      <c r="E444" s="7"/>
      <c r="F444" s="7"/>
      <c r="G444" s="7"/>
      <c r="H444" s="7"/>
      <c r="I444" s="7"/>
      <c r="J444" s="7"/>
      <c r="K444" s="7"/>
      <c r="L444" s="7"/>
    </row>
    <row r="445" spans="3:12" ht="15.75" customHeight="1">
      <c r="C445" s="7"/>
      <c r="D445" s="7"/>
      <c r="E445" s="7"/>
      <c r="F445" s="7"/>
      <c r="G445" s="7"/>
      <c r="H445" s="7"/>
      <c r="I445" s="7"/>
      <c r="J445" s="7"/>
      <c r="K445" s="7"/>
      <c r="L445" s="7"/>
    </row>
    <row r="446" spans="3:12" ht="15.75" customHeight="1">
      <c r="C446" s="7"/>
      <c r="D446" s="7"/>
      <c r="E446" s="7"/>
      <c r="F446" s="7"/>
      <c r="G446" s="7"/>
      <c r="H446" s="7"/>
      <c r="I446" s="7"/>
      <c r="J446" s="7"/>
      <c r="K446" s="7"/>
      <c r="L446" s="7"/>
    </row>
    <row r="447" spans="3:12" ht="15.75" customHeight="1">
      <c r="C447" s="7"/>
      <c r="D447" s="7"/>
      <c r="E447" s="7"/>
      <c r="F447" s="7"/>
      <c r="G447" s="7"/>
      <c r="H447" s="7"/>
      <c r="I447" s="7"/>
      <c r="J447" s="7"/>
      <c r="K447" s="7"/>
      <c r="L447" s="7"/>
    </row>
    <row r="448" spans="3:12" ht="15.75" customHeight="1">
      <c r="C448" s="7"/>
      <c r="D448" s="7"/>
      <c r="E448" s="7"/>
      <c r="F448" s="7"/>
      <c r="G448" s="7"/>
      <c r="H448" s="7"/>
      <c r="I448" s="7"/>
      <c r="J448" s="7"/>
      <c r="K448" s="7"/>
      <c r="L448" s="7"/>
    </row>
    <row r="449" spans="3:12" ht="15.75" customHeight="1">
      <c r="C449" s="7"/>
      <c r="D449" s="7"/>
      <c r="E449" s="7"/>
      <c r="F449" s="7"/>
      <c r="G449" s="7"/>
      <c r="H449" s="7"/>
      <c r="I449" s="7"/>
      <c r="J449" s="7"/>
      <c r="K449" s="7"/>
      <c r="L449" s="7"/>
    </row>
    <row r="450" spans="3:12" ht="15.75" customHeight="1">
      <c r="C450" s="7"/>
      <c r="D450" s="7"/>
      <c r="E450" s="7"/>
      <c r="F450" s="7"/>
      <c r="G450" s="7"/>
      <c r="H450" s="7"/>
      <c r="I450" s="7"/>
      <c r="J450" s="7"/>
      <c r="K450" s="7"/>
      <c r="L450" s="7"/>
    </row>
    <row r="451" spans="3:12" ht="15.75" customHeight="1"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spans="3:12" ht="15.75" customHeight="1"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spans="3:12" ht="15.75" customHeight="1"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spans="3:12" ht="15.75" customHeight="1"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spans="3:12" ht="15.75" customHeight="1"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spans="3:12" ht="15.75" customHeight="1">
      <c r="C456" s="7"/>
      <c r="D456" s="7"/>
      <c r="E456" s="7"/>
      <c r="F456" s="7"/>
      <c r="G456" s="7"/>
      <c r="H456" s="7"/>
      <c r="I456" s="7"/>
      <c r="J456" s="7"/>
      <c r="K456" s="7"/>
      <c r="L456" s="7"/>
    </row>
    <row r="457" spans="3:12" ht="15.75" customHeight="1">
      <c r="C457" s="7"/>
      <c r="D457" s="7"/>
      <c r="E457" s="7"/>
      <c r="F457" s="7"/>
      <c r="G457" s="7"/>
      <c r="H457" s="7"/>
      <c r="I457" s="7"/>
      <c r="J457" s="7"/>
      <c r="K457" s="7"/>
      <c r="L457" s="7"/>
    </row>
    <row r="458" spans="3:12" ht="15.75" customHeight="1">
      <c r="C458" s="7"/>
      <c r="D458" s="7"/>
      <c r="E458" s="7"/>
      <c r="F458" s="7"/>
      <c r="G458" s="7"/>
      <c r="H458" s="7"/>
      <c r="I458" s="7"/>
      <c r="J458" s="7"/>
      <c r="K458" s="7"/>
      <c r="L458" s="7"/>
    </row>
    <row r="459" spans="3:12" ht="15.75" customHeight="1">
      <c r="C459" s="7"/>
      <c r="D459" s="7"/>
      <c r="E459" s="7"/>
      <c r="F459" s="7"/>
      <c r="G459" s="7"/>
      <c r="H459" s="7"/>
      <c r="I459" s="7"/>
      <c r="J459" s="7"/>
      <c r="K459" s="7"/>
      <c r="L459" s="7"/>
    </row>
    <row r="460" spans="3:12" ht="15.75" customHeight="1">
      <c r="C460" s="7"/>
      <c r="D460" s="7"/>
      <c r="E460" s="7"/>
      <c r="F460" s="7"/>
      <c r="G460" s="7"/>
      <c r="H460" s="7"/>
      <c r="I460" s="7"/>
      <c r="J460" s="7"/>
      <c r="K460" s="7"/>
      <c r="L460" s="7"/>
    </row>
    <row r="461" spans="3:12" ht="15.75" customHeight="1">
      <c r="C461" s="7"/>
      <c r="D461" s="7"/>
      <c r="E461" s="7"/>
      <c r="F461" s="7"/>
      <c r="G461" s="7"/>
      <c r="H461" s="7"/>
      <c r="I461" s="7"/>
      <c r="J461" s="7"/>
      <c r="K461" s="7"/>
      <c r="L461" s="7"/>
    </row>
    <row r="462" spans="3:12" ht="15.75" customHeight="1"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spans="3:12" ht="15.75" customHeight="1">
      <c r="C463" s="7"/>
      <c r="D463" s="7"/>
      <c r="E463" s="7"/>
      <c r="F463" s="7"/>
      <c r="G463" s="7"/>
      <c r="H463" s="7"/>
      <c r="I463" s="7"/>
      <c r="J463" s="7"/>
      <c r="K463" s="7"/>
      <c r="L463" s="7"/>
    </row>
    <row r="464" spans="3:12" ht="15.75" customHeight="1">
      <c r="C464" s="7"/>
      <c r="D464" s="7"/>
      <c r="E464" s="7"/>
      <c r="F464" s="7"/>
      <c r="G464" s="7"/>
      <c r="H464" s="7"/>
      <c r="I464" s="7"/>
      <c r="J464" s="7"/>
      <c r="K464" s="7"/>
      <c r="L464" s="7"/>
    </row>
    <row r="465" spans="3:12" ht="15.75" customHeight="1">
      <c r="C465" s="7"/>
      <c r="D465" s="7"/>
      <c r="E465" s="7"/>
      <c r="F465" s="7"/>
      <c r="G465" s="7"/>
      <c r="H465" s="7"/>
      <c r="I465" s="7"/>
      <c r="J465" s="7"/>
      <c r="K465" s="7"/>
      <c r="L465" s="7"/>
    </row>
    <row r="466" spans="3:12" ht="15.75" customHeight="1">
      <c r="C466" s="7"/>
      <c r="D466" s="7"/>
      <c r="E466" s="7"/>
      <c r="F466" s="7"/>
      <c r="G466" s="7"/>
      <c r="H466" s="7"/>
      <c r="I466" s="7"/>
      <c r="J466" s="7"/>
      <c r="K466" s="7"/>
      <c r="L466" s="7"/>
    </row>
    <row r="467" spans="3:12" ht="15.75" customHeight="1"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spans="3:12" ht="15.75" customHeight="1">
      <c r="C468" s="7"/>
      <c r="D468" s="7"/>
      <c r="E468" s="7"/>
      <c r="F468" s="7"/>
      <c r="G468" s="7"/>
      <c r="H468" s="7"/>
      <c r="I468" s="7"/>
      <c r="J468" s="7"/>
      <c r="K468" s="7"/>
      <c r="L468" s="7"/>
    </row>
    <row r="469" spans="3:12" ht="15.75" customHeight="1">
      <c r="C469" s="7"/>
      <c r="D469" s="7"/>
      <c r="E469" s="7"/>
      <c r="F469" s="7"/>
      <c r="G469" s="7"/>
      <c r="H469" s="7"/>
      <c r="I469" s="7"/>
      <c r="J469" s="7"/>
      <c r="K469" s="7"/>
      <c r="L469" s="7"/>
    </row>
    <row r="470" spans="3:12" ht="15.75" customHeight="1">
      <c r="C470" s="7"/>
      <c r="D470" s="7"/>
      <c r="E470" s="7"/>
      <c r="F470" s="7"/>
      <c r="G470" s="7"/>
      <c r="H470" s="7"/>
      <c r="I470" s="7"/>
      <c r="J470" s="7"/>
      <c r="K470" s="7"/>
      <c r="L470" s="7"/>
    </row>
    <row r="471" spans="3:12" ht="15.75" customHeight="1">
      <c r="C471" s="7"/>
      <c r="D471" s="7"/>
      <c r="E471" s="7"/>
      <c r="F471" s="7"/>
      <c r="G471" s="7"/>
      <c r="H471" s="7"/>
      <c r="I471" s="7"/>
      <c r="J471" s="7"/>
      <c r="K471" s="7"/>
      <c r="L471" s="7"/>
    </row>
    <row r="472" spans="3:12" ht="15.75" customHeight="1">
      <c r="C472" s="7"/>
      <c r="D472" s="7"/>
      <c r="E472" s="7"/>
      <c r="F472" s="7"/>
      <c r="G472" s="7"/>
      <c r="H472" s="7"/>
      <c r="I472" s="7"/>
      <c r="J472" s="7"/>
      <c r="K472" s="7"/>
      <c r="L472" s="7"/>
    </row>
    <row r="473" spans="3:12" ht="15.75" customHeight="1">
      <c r="C473" s="7"/>
      <c r="D473" s="7"/>
      <c r="E473" s="7"/>
      <c r="F473" s="7"/>
      <c r="G473" s="7"/>
      <c r="H473" s="7"/>
      <c r="I473" s="7"/>
      <c r="J473" s="7"/>
      <c r="K473" s="7"/>
      <c r="L473" s="7"/>
    </row>
    <row r="474" spans="3:12" ht="15.75" customHeight="1">
      <c r="C474" s="7"/>
      <c r="D474" s="7"/>
      <c r="E474" s="7"/>
      <c r="F474" s="7"/>
      <c r="G474" s="7"/>
      <c r="H474" s="7"/>
      <c r="I474" s="7"/>
      <c r="J474" s="7"/>
      <c r="K474" s="7"/>
      <c r="L474" s="7"/>
    </row>
    <row r="475" spans="3:12" ht="15.75" customHeight="1"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spans="3:12" ht="15.75" customHeight="1"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spans="3:12" ht="15.75" customHeight="1">
      <c r="C477" s="7"/>
      <c r="D477" s="7"/>
      <c r="E477" s="7"/>
      <c r="F477" s="7"/>
      <c r="G477" s="7"/>
      <c r="H477" s="7"/>
      <c r="I477" s="7"/>
      <c r="J477" s="7"/>
      <c r="K477" s="7"/>
      <c r="L477" s="7"/>
    </row>
    <row r="478" spans="3:12" ht="15.75" customHeight="1">
      <c r="C478" s="7"/>
      <c r="D478" s="7"/>
      <c r="E478" s="7"/>
      <c r="F478" s="7"/>
      <c r="G478" s="7"/>
      <c r="H478" s="7"/>
      <c r="I478" s="7"/>
      <c r="J478" s="7"/>
      <c r="K478" s="7"/>
      <c r="L478" s="7"/>
    </row>
    <row r="479" spans="3:12" ht="15.75" customHeight="1"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spans="3:12" ht="15.75" customHeight="1">
      <c r="C480" s="7"/>
      <c r="D480" s="7"/>
      <c r="E480" s="7"/>
      <c r="F480" s="7"/>
      <c r="G480" s="7"/>
      <c r="H480" s="7"/>
      <c r="I480" s="7"/>
      <c r="J480" s="7"/>
      <c r="K480" s="7"/>
      <c r="L480" s="7"/>
    </row>
    <row r="481" spans="3:12" ht="15.75" customHeight="1">
      <c r="C481" s="7"/>
      <c r="D481" s="7"/>
      <c r="E481" s="7"/>
      <c r="F481" s="7"/>
      <c r="G481" s="7"/>
      <c r="H481" s="7"/>
      <c r="I481" s="7"/>
      <c r="J481" s="7"/>
      <c r="K481" s="7"/>
      <c r="L481" s="7"/>
    </row>
    <row r="482" spans="3:12" ht="15.75" customHeight="1">
      <c r="C482" s="7"/>
      <c r="D482" s="7"/>
      <c r="E482" s="7"/>
      <c r="F482" s="7"/>
      <c r="G482" s="7"/>
      <c r="H482" s="7"/>
      <c r="I482" s="7"/>
      <c r="J482" s="7"/>
      <c r="K482" s="7"/>
      <c r="L482" s="7"/>
    </row>
    <row r="483" spans="3:12" ht="15.75" customHeight="1">
      <c r="C483" s="7"/>
      <c r="D483" s="7"/>
      <c r="E483" s="7"/>
      <c r="F483" s="7"/>
      <c r="G483" s="7"/>
      <c r="H483" s="7"/>
      <c r="I483" s="7"/>
      <c r="J483" s="7"/>
      <c r="K483" s="7"/>
      <c r="L483" s="7"/>
    </row>
    <row r="484" spans="3:12" ht="15.75" customHeight="1">
      <c r="C484" s="7"/>
      <c r="D484" s="7"/>
      <c r="E484" s="7"/>
      <c r="F484" s="7"/>
      <c r="G484" s="7"/>
      <c r="H484" s="7"/>
      <c r="I484" s="7"/>
      <c r="J484" s="7"/>
      <c r="K484" s="7"/>
      <c r="L484" s="7"/>
    </row>
    <row r="485" spans="3:12" ht="15.75" customHeight="1">
      <c r="C485" s="7"/>
      <c r="D485" s="7"/>
      <c r="E485" s="7"/>
      <c r="F485" s="7"/>
      <c r="G485" s="7"/>
      <c r="H485" s="7"/>
      <c r="I485" s="7"/>
      <c r="J485" s="7"/>
      <c r="K485" s="7"/>
      <c r="L485" s="7"/>
    </row>
    <row r="486" spans="3:12" ht="15.75" customHeight="1">
      <c r="C486" s="7"/>
      <c r="D486" s="7"/>
      <c r="E486" s="7"/>
      <c r="F486" s="7"/>
      <c r="G486" s="7"/>
      <c r="H486" s="7"/>
      <c r="I486" s="7"/>
      <c r="J486" s="7"/>
      <c r="K486" s="7"/>
      <c r="L486" s="7"/>
    </row>
    <row r="487" spans="3:12" ht="15.75" customHeight="1">
      <c r="C487" s="7"/>
      <c r="D487" s="7"/>
      <c r="E487" s="7"/>
      <c r="F487" s="7"/>
      <c r="G487" s="7"/>
      <c r="H487" s="7"/>
      <c r="I487" s="7"/>
      <c r="J487" s="7"/>
      <c r="K487" s="7"/>
      <c r="L487" s="7"/>
    </row>
    <row r="488" spans="3:12" ht="15.75" customHeight="1"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spans="3:12" ht="15.75" customHeight="1"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spans="3:12" ht="15.75" customHeight="1">
      <c r="C490" s="7"/>
      <c r="D490" s="7"/>
      <c r="E490" s="7"/>
      <c r="F490" s="7"/>
      <c r="G490" s="7"/>
      <c r="H490" s="7"/>
      <c r="I490" s="7"/>
      <c r="J490" s="7"/>
      <c r="K490" s="7"/>
      <c r="L490" s="7"/>
    </row>
    <row r="491" spans="3:12" ht="15.75" customHeight="1">
      <c r="C491" s="7"/>
      <c r="D491" s="7"/>
      <c r="E491" s="7"/>
      <c r="F491" s="7"/>
      <c r="G491" s="7"/>
      <c r="H491" s="7"/>
      <c r="I491" s="7"/>
      <c r="J491" s="7"/>
      <c r="K491" s="7"/>
      <c r="L491" s="7"/>
    </row>
    <row r="492" spans="3:12" ht="15.75" customHeight="1">
      <c r="C492" s="7"/>
      <c r="D492" s="7"/>
      <c r="E492" s="7"/>
      <c r="F492" s="7"/>
      <c r="G492" s="7"/>
      <c r="H492" s="7"/>
      <c r="I492" s="7"/>
      <c r="J492" s="7"/>
      <c r="K492" s="7"/>
      <c r="L492" s="7"/>
    </row>
    <row r="493" spans="3:12" ht="15.75" customHeight="1"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spans="3:12" ht="15.75" customHeight="1">
      <c r="C494" s="7"/>
      <c r="D494" s="7"/>
      <c r="E494" s="7"/>
      <c r="F494" s="7"/>
      <c r="G494" s="7"/>
      <c r="H494" s="7"/>
      <c r="I494" s="7"/>
      <c r="J494" s="7"/>
      <c r="K494" s="7"/>
      <c r="L494" s="7"/>
    </row>
    <row r="495" spans="3:12" ht="15.75" customHeight="1">
      <c r="C495" s="7"/>
      <c r="D495" s="7"/>
      <c r="E495" s="7"/>
      <c r="F495" s="7"/>
      <c r="G495" s="7"/>
      <c r="H495" s="7"/>
      <c r="I495" s="7"/>
      <c r="J495" s="7"/>
      <c r="K495" s="7"/>
      <c r="L495" s="7"/>
    </row>
    <row r="496" spans="3:12" ht="15.75" customHeight="1">
      <c r="C496" s="7"/>
      <c r="D496" s="7"/>
      <c r="E496" s="7"/>
      <c r="F496" s="7"/>
      <c r="G496" s="7"/>
      <c r="H496" s="7"/>
      <c r="I496" s="7"/>
      <c r="J496" s="7"/>
      <c r="K496" s="7"/>
      <c r="L496" s="7"/>
    </row>
    <row r="497" spans="3:12" ht="15.75" customHeight="1">
      <c r="C497" s="7"/>
      <c r="D497" s="7"/>
      <c r="E497" s="7"/>
      <c r="F497" s="7"/>
      <c r="G497" s="7"/>
      <c r="H497" s="7"/>
      <c r="I497" s="7"/>
      <c r="J497" s="7"/>
      <c r="K497" s="7"/>
      <c r="L497" s="7"/>
    </row>
    <row r="498" spans="3:12" ht="15.75" customHeight="1">
      <c r="C498" s="7"/>
      <c r="D498" s="7"/>
      <c r="E498" s="7"/>
      <c r="F498" s="7"/>
      <c r="G498" s="7"/>
      <c r="H498" s="7"/>
      <c r="I498" s="7"/>
      <c r="J498" s="7"/>
      <c r="K498" s="7"/>
      <c r="L498" s="7"/>
    </row>
    <row r="499" spans="3:12" ht="15.75" customHeight="1">
      <c r="C499" s="7"/>
      <c r="D499" s="7"/>
      <c r="E499" s="7"/>
      <c r="F499" s="7"/>
      <c r="G499" s="7"/>
      <c r="H499" s="7"/>
      <c r="I499" s="7"/>
      <c r="J499" s="7"/>
      <c r="K499" s="7"/>
      <c r="L499" s="7"/>
    </row>
    <row r="500" spans="3:12" ht="15.75" customHeight="1">
      <c r="C500" s="7"/>
      <c r="D500" s="7"/>
      <c r="E500" s="7"/>
      <c r="F500" s="7"/>
      <c r="G500" s="7"/>
      <c r="H500" s="7"/>
      <c r="I500" s="7"/>
      <c r="J500" s="7"/>
      <c r="K500" s="7"/>
      <c r="L500" s="7"/>
    </row>
    <row r="501" spans="3:12" ht="15.75" customHeight="1"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spans="3:12" ht="15.75" customHeight="1"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spans="3:12" ht="15.75" customHeight="1">
      <c r="C503" s="7"/>
      <c r="D503" s="7"/>
      <c r="E503" s="7"/>
      <c r="F503" s="7"/>
      <c r="G503" s="7"/>
      <c r="H503" s="7"/>
      <c r="I503" s="7"/>
      <c r="J503" s="7"/>
      <c r="K503" s="7"/>
      <c r="L503" s="7"/>
    </row>
    <row r="504" spans="3:12" ht="15.75" customHeight="1">
      <c r="C504" s="7"/>
      <c r="D504" s="7"/>
      <c r="E504" s="7"/>
      <c r="F504" s="7"/>
      <c r="G504" s="7"/>
      <c r="H504" s="7"/>
      <c r="I504" s="7"/>
      <c r="J504" s="7"/>
      <c r="K504" s="7"/>
      <c r="L504" s="7"/>
    </row>
    <row r="505" spans="3:12" ht="15.75" customHeight="1"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spans="3:12" ht="15.75" customHeight="1">
      <c r="C506" s="7"/>
      <c r="D506" s="7"/>
      <c r="E506" s="7"/>
      <c r="F506" s="7"/>
      <c r="G506" s="7"/>
      <c r="H506" s="7"/>
      <c r="I506" s="7"/>
      <c r="J506" s="7"/>
      <c r="K506" s="7"/>
      <c r="L506" s="7"/>
    </row>
    <row r="507" spans="3:12" ht="15.75" customHeight="1">
      <c r="C507" s="7"/>
      <c r="D507" s="7"/>
      <c r="E507" s="7"/>
      <c r="F507" s="7"/>
      <c r="G507" s="7"/>
      <c r="H507" s="7"/>
      <c r="I507" s="7"/>
      <c r="J507" s="7"/>
      <c r="K507" s="7"/>
      <c r="L507" s="7"/>
    </row>
    <row r="508" spans="3:12" ht="15.75" customHeight="1">
      <c r="C508" s="7"/>
      <c r="D508" s="7"/>
      <c r="E508" s="7"/>
      <c r="F508" s="7"/>
      <c r="G508" s="7"/>
      <c r="H508" s="7"/>
      <c r="I508" s="7"/>
      <c r="J508" s="7"/>
      <c r="K508" s="7"/>
      <c r="L508" s="7"/>
    </row>
    <row r="509" spans="3:12" ht="15.75" customHeight="1">
      <c r="C509" s="7"/>
      <c r="D509" s="7"/>
      <c r="E509" s="7"/>
      <c r="F509" s="7"/>
      <c r="G509" s="7"/>
      <c r="H509" s="7"/>
      <c r="I509" s="7"/>
      <c r="J509" s="7"/>
      <c r="K509" s="7"/>
      <c r="L509" s="7"/>
    </row>
    <row r="510" spans="3:12" ht="15.75" customHeight="1">
      <c r="C510" s="7"/>
      <c r="D510" s="7"/>
      <c r="E510" s="7"/>
      <c r="F510" s="7"/>
      <c r="G510" s="7"/>
      <c r="H510" s="7"/>
      <c r="I510" s="7"/>
      <c r="J510" s="7"/>
      <c r="K510" s="7"/>
      <c r="L510" s="7"/>
    </row>
    <row r="511" spans="3:12" ht="15.75" customHeight="1">
      <c r="C511" s="7"/>
      <c r="D511" s="7"/>
      <c r="E511" s="7"/>
      <c r="F511" s="7"/>
      <c r="G511" s="7"/>
      <c r="H511" s="7"/>
      <c r="I511" s="7"/>
      <c r="J511" s="7"/>
      <c r="K511" s="7"/>
      <c r="L511" s="7"/>
    </row>
    <row r="512" spans="3:12" ht="15.75" customHeight="1">
      <c r="C512" s="7"/>
      <c r="D512" s="7"/>
      <c r="E512" s="7"/>
      <c r="F512" s="7"/>
      <c r="G512" s="7"/>
      <c r="H512" s="7"/>
      <c r="I512" s="7"/>
      <c r="J512" s="7"/>
      <c r="K512" s="7"/>
      <c r="L512" s="7"/>
    </row>
    <row r="513" spans="3:12" ht="15.75" customHeight="1">
      <c r="C513" s="7"/>
      <c r="D513" s="7"/>
      <c r="E513" s="7"/>
      <c r="F513" s="7"/>
      <c r="G513" s="7"/>
      <c r="H513" s="7"/>
      <c r="I513" s="7"/>
      <c r="J513" s="7"/>
      <c r="K513" s="7"/>
      <c r="L513" s="7"/>
    </row>
    <row r="514" spans="3:12" ht="15.75" customHeight="1"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spans="3:12" ht="15.75" customHeight="1"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spans="3:12" ht="15.75" customHeight="1">
      <c r="C516" s="7"/>
      <c r="D516" s="7"/>
      <c r="E516" s="7"/>
      <c r="F516" s="7"/>
      <c r="G516" s="7"/>
      <c r="H516" s="7"/>
      <c r="I516" s="7"/>
      <c r="J516" s="7"/>
      <c r="K516" s="7"/>
      <c r="L516" s="7"/>
    </row>
    <row r="517" spans="3:12" ht="15.75" customHeight="1">
      <c r="C517" s="7"/>
      <c r="D517" s="7"/>
      <c r="E517" s="7"/>
      <c r="F517" s="7"/>
      <c r="G517" s="7"/>
      <c r="H517" s="7"/>
      <c r="I517" s="7"/>
      <c r="J517" s="7"/>
      <c r="K517" s="7"/>
      <c r="L517" s="7"/>
    </row>
    <row r="518" spans="3:12" ht="15.75" customHeight="1">
      <c r="C518" s="7"/>
      <c r="D518" s="7"/>
      <c r="E518" s="7"/>
      <c r="F518" s="7"/>
      <c r="G518" s="7"/>
      <c r="H518" s="7"/>
      <c r="I518" s="7"/>
      <c r="J518" s="7"/>
      <c r="K518" s="7"/>
      <c r="L518" s="7"/>
    </row>
    <row r="519" spans="3:12" ht="15.75" customHeight="1">
      <c r="C519" s="7"/>
      <c r="D519" s="7"/>
      <c r="E519" s="7"/>
      <c r="F519" s="7"/>
      <c r="G519" s="7"/>
      <c r="H519" s="7"/>
      <c r="I519" s="7"/>
      <c r="J519" s="7"/>
      <c r="K519" s="7"/>
      <c r="L519" s="7"/>
    </row>
    <row r="520" spans="3:12" ht="15.75" customHeight="1">
      <c r="C520" s="7"/>
      <c r="D520" s="7"/>
      <c r="E520" s="7"/>
      <c r="F520" s="7"/>
      <c r="G520" s="7"/>
      <c r="H520" s="7"/>
      <c r="I520" s="7"/>
      <c r="J520" s="7"/>
      <c r="K520" s="7"/>
      <c r="L520" s="7"/>
    </row>
    <row r="521" spans="3:12" ht="15.75" customHeight="1"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spans="3:12" ht="15.75" customHeight="1">
      <c r="C522" s="7"/>
      <c r="D522" s="7"/>
      <c r="E522" s="7"/>
      <c r="F522" s="7"/>
      <c r="G522" s="7"/>
      <c r="H522" s="7"/>
      <c r="I522" s="7"/>
      <c r="J522" s="7"/>
      <c r="K522" s="7"/>
      <c r="L522" s="7"/>
    </row>
    <row r="523" spans="3:12" ht="15.75" customHeight="1">
      <c r="C523" s="7"/>
      <c r="D523" s="7"/>
      <c r="E523" s="7"/>
      <c r="F523" s="7"/>
      <c r="G523" s="7"/>
      <c r="H523" s="7"/>
      <c r="I523" s="7"/>
      <c r="J523" s="7"/>
      <c r="K523" s="7"/>
      <c r="L523" s="7"/>
    </row>
    <row r="524" spans="3:12" ht="15.75" customHeight="1">
      <c r="C524" s="7"/>
      <c r="D524" s="7"/>
      <c r="E524" s="7"/>
      <c r="F524" s="7"/>
      <c r="G524" s="7"/>
      <c r="H524" s="7"/>
      <c r="I524" s="7"/>
      <c r="J524" s="7"/>
      <c r="K524" s="7"/>
      <c r="L524" s="7"/>
    </row>
    <row r="525" spans="3:12" ht="15.75" customHeight="1">
      <c r="C525" s="7"/>
      <c r="D525" s="7"/>
      <c r="E525" s="7"/>
      <c r="F525" s="7"/>
      <c r="G525" s="7"/>
      <c r="H525" s="7"/>
      <c r="I525" s="7"/>
      <c r="J525" s="7"/>
      <c r="K525" s="7"/>
      <c r="L525" s="7"/>
    </row>
    <row r="526" spans="3:12" ht="15.75" customHeight="1">
      <c r="C526" s="7"/>
      <c r="D526" s="7"/>
      <c r="E526" s="7"/>
      <c r="F526" s="7"/>
      <c r="G526" s="7"/>
      <c r="H526" s="7"/>
      <c r="I526" s="7"/>
      <c r="J526" s="7"/>
      <c r="K526" s="7"/>
      <c r="L526" s="7"/>
    </row>
    <row r="527" spans="3:12" ht="15.75" customHeight="1"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spans="3:12" ht="15.75" customHeight="1"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spans="3:12" ht="15.75" customHeight="1">
      <c r="C529" s="7"/>
      <c r="D529" s="7"/>
      <c r="E529" s="7"/>
      <c r="F529" s="7"/>
      <c r="G529" s="7"/>
      <c r="H529" s="7"/>
      <c r="I529" s="7"/>
      <c r="J529" s="7"/>
      <c r="K529" s="7"/>
      <c r="L529" s="7"/>
    </row>
    <row r="530" spans="3:12" ht="15.75" customHeight="1">
      <c r="C530" s="7"/>
      <c r="D530" s="7"/>
      <c r="E530" s="7"/>
      <c r="F530" s="7"/>
      <c r="G530" s="7"/>
      <c r="H530" s="7"/>
      <c r="I530" s="7"/>
      <c r="J530" s="7"/>
      <c r="K530" s="7"/>
      <c r="L530" s="7"/>
    </row>
    <row r="531" spans="3:12" ht="15.75" customHeight="1"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spans="3:12" ht="15.75" customHeight="1"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spans="3:12" ht="15.75" customHeight="1"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spans="3:12" ht="15.75" customHeight="1">
      <c r="C534" s="7"/>
      <c r="D534" s="7"/>
      <c r="E534" s="7"/>
      <c r="F534" s="7"/>
      <c r="G534" s="7"/>
      <c r="H534" s="7"/>
      <c r="I534" s="7"/>
      <c r="J534" s="7"/>
      <c r="K534" s="7"/>
      <c r="L534" s="7"/>
    </row>
    <row r="535" spans="3:12" ht="15.75" customHeight="1">
      <c r="C535" s="7"/>
      <c r="D535" s="7"/>
      <c r="E535" s="7"/>
      <c r="F535" s="7"/>
      <c r="G535" s="7"/>
      <c r="H535" s="7"/>
      <c r="I535" s="7"/>
      <c r="J535" s="7"/>
      <c r="K535" s="7"/>
      <c r="L535" s="7"/>
    </row>
    <row r="536" spans="3:12" ht="15.75" customHeight="1">
      <c r="C536" s="7"/>
      <c r="D536" s="7"/>
      <c r="E536" s="7"/>
      <c r="F536" s="7"/>
      <c r="G536" s="7"/>
      <c r="H536" s="7"/>
      <c r="I536" s="7"/>
      <c r="J536" s="7"/>
      <c r="K536" s="7"/>
      <c r="L536" s="7"/>
    </row>
    <row r="537" spans="3:12" ht="15.75" customHeight="1"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spans="3:12" ht="15.75" customHeight="1"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spans="3:12" ht="15.75" customHeight="1"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spans="3:12" ht="15.75" customHeight="1"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3:12" ht="15.75" customHeight="1"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3:12" ht="15.75" customHeight="1"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spans="3:12" ht="15.75" customHeight="1">
      <c r="C543" s="7"/>
      <c r="D543" s="7"/>
      <c r="E543" s="7"/>
      <c r="F543" s="7"/>
      <c r="G543" s="7"/>
      <c r="H543" s="7"/>
      <c r="I543" s="7"/>
      <c r="J543" s="7"/>
      <c r="K543" s="7"/>
      <c r="L543" s="7"/>
    </row>
    <row r="544" spans="3:12" ht="15.75" customHeight="1">
      <c r="C544" s="7"/>
      <c r="D544" s="7"/>
      <c r="E544" s="7"/>
      <c r="F544" s="7"/>
      <c r="G544" s="7"/>
      <c r="H544" s="7"/>
      <c r="I544" s="7"/>
      <c r="J544" s="7"/>
      <c r="K544" s="7"/>
      <c r="L544" s="7"/>
    </row>
    <row r="545" spans="3:12" ht="15.75" customHeight="1">
      <c r="C545" s="7"/>
      <c r="D545" s="7"/>
      <c r="E545" s="7"/>
      <c r="F545" s="7"/>
      <c r="G545" s="7"/>
      <c r="H545" s="7"/>
      <c r="I545" s="7"/>
      <c r="J545" s="7"/>
      <c r="K545" s="7"/>
      <c r="L545" s="7"/>
    </row>
    <row r="546" spans="3:12" ht="15.75" customHeight="1"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spans="3:12" ht="15.75" customHeight="1">
      <c r="C547" s="7"/>
      <c r="D547" s="7"/>
      <c r="E547" s="7"/>
      <c r="F547" s="7"/>
      <c r="G547" s="7"/>
      <c r="H547" s="7"/>
      <c r="I547" s="7"/>
      <c r="J547" s="7"/>
      <c r="K547" s="7"/>
      <c r="L547" s="7"/>
    </row>
    <row r="548" spans="3:12" ht="15.75" customHeight="1">
      <c r="C548" s="7"/>
      <c r="D548" s="7"/>
      <c r="E548" s="7"/>
      <c r="F548" s="7"/>
      <c r="G548" s="7"/>
      <c r="H548" s="7"/>
      <c r="I548" s="7"/>
      <c r="J548" s="7"/>
      <c r="K548" s="7"/>
      <c r="L548" s="7"/>
    </row>
    <row r="549" spans="3:12" ht="15.75" customHeight="1">
      <c r="C549" s="7"/>
      <c r="D549" s="7"/>
      <c r="E549" s="7"/>
      <c r="F549" s="7"/>
      <c r="G549" s="7"/>
      <c r="H549" s="7"/>
      <c r="I549" s="7"/>
      <c r="J549" s="7"/>
      <c r="K549" s="7"/>
      <c r="L549" s="7"/>
    </row>
    <row r="550" spans="3:12" ht="15.75" customHeight="1">
      <c r="C550" s="7"/>
      <c r="D550" s="7"/>
      <c r="E550" s="7"/>
      <c r="F550" s="7"/>
      <c r="G550" s="7"/>
      <c r="H550" s="7"/>
      <c r="I550" s="7"/>
      <c r="J550" s="7"/>
      <c r="K550" s="7"/>
      <c r="L550" s="7"/>
    </row>
    <row r="551" spans="3:12" ht="15.75" customHeight="1">
      <c r="C551" s="7"/>
      <c r="D551" s="7"/>
      <c r="E551" s="7"/>
      <c r="F551" s="7"/>
      <c r="G551" s="7"/>
      <c r="H551" s="7"/>
      <c r="I551" s="7"/>
      <c r="J551" s="7"/>
      <c r="K551" s="7"/>
      <c r="L551" s="7"/>
    </row>
    <row r="552" spans="3:12" ht="15.75" customHeight="1">
      <c r="C552" s="7"/>
      <c r="D552" s="7"/>
      <c r="E552" s="7"/>
      <c r="F552" s="7"/>
      <c r="G552" s="7"/>
      <c r="H552" s="7"/>
      <c r="I552" s="7"/>
      <c r="J552" s="7"/>
      <c r="K552" s="7"/>
      <c r="L552" s="7"/>
    </row>
    <row r="553" spans="3:12" ht="15.75" customHeight="1">
      <c r="C553" s="7"/>
      <c r="D553" s="7"/>
      <c r="E553" s="7"/>
      <c r="F553" s="7"/>
      <c r="G553" s="7"/>
      <c r="H553" s="7"/>
      <c r="I553" s="7"/>
      <c r="J553" s="7"/>
      <c r="K553" s="7"/>
      <c r="L553" s="7"/>
    </row>
    <row r="554" spans="3:12" ht="15.75" customHeight="1"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spans="3:12" ht="15.75" customHeight="1"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spans="3:12" ht="15.75" customHeight="1">
      <c r="C556" s="7"/>
      <c r="D556" s="7"/>
      <c r="E556" s="7"/>
      <c r="F556" s="7"/>
      <c r="G556" s="7"/>
      <c r="H556" s="7"/>
      <c r="I556" s="7"/>
      <c r="J556" s="7"/>
      <c r="K556" s="7"/>
      <c r="L556" s="7"/>
    </row>
    <row r="557" spans="3:12" ht="15.75" customHeight="1">
      <c r="C557" s="7"/>
      <c r="D557" s="7"/>
      <c r="E557" s="7"/>
      <c r="F557" s="7"/>
      <c r="G557" s="7"/>
      <c r="H557" s="7"/>
      <c r="I557" s="7"/>
      <c r="J557" s="7"/>
      <c r="K557" s="7"/>
      <c r="L557" s="7"/>
    </row>
    <row r="558" spans="3:12" ht="15.75" customHeight="1">
      <c r="C558" s="7"/>
      <c r="D558" s="7"/>
      <c r="E558" s="7"/>
      <c r="F558" s="7"/>
      <c r="G558" s="7"/>
      <c r="H558" s="7"/>
      <c r="I558" s="7"/>
      <c r="J558" s="7"/>
      <c r="K558" s="7"/>
      <c r="L558" s="7"/>
    </row>
    <row r="559" spans="3:12" ht="15.75" customHeight="1">
      <c r="C559" s="7"/>
      <c r="D559" s="7"/>
      <c r="E559" s="7"/>
      <c r="F559" s="7"/>
      <c r="G559" s="7"/>
      <c r="H559" s="7"/>
      <c r="I559" s="7"/>
      <c r="J559" s="7"/>
      <c r="K559" s="7"/>
      <c r="L559" s="7"/>
    </row>
    <row r="560" spans="3:12" ht="15.75" customHeight="1">
      <c r="C560" s="7"/>
      <c r="D560" s="7"/>
      <c r="E560" s="7"/>
      <c r="F560" s="7"/>
      <c r="G560" s="7"/>
      <c r="H560" s="7"/>
      <c r="I560" s="7"/>
      <c r="J560" s="7"/>
      <c r="K560" s="7"/>
      <c r="L560" s="7"/>
    </row>
    <row r="561" spans="3:12" ht="15.75" customHeight="1">
      <c r="C561" s="7"/>
      <c r="D561" s="7"/>
      <c r="E561" s="7"/>
      <c r="F561" s="7"/>
      <c r="G561" s="7"/>
      <c r="H561" s="7"/>
      <c r="I561" s="7"/>
      <c r="J561" s="7"/>
      <c r="K561" s="7"/>
      <c r="L561" s="7"/>
    </row>
    <row r="562" spans="3:12" ht="15.75" customHeight="1">
      <c r="C562" s="7"/>
      <c r="D562" s="7"/>
      <c r="E562" s="7"/>
      <c r="F562" s="7"/>
      <c r="G562" s="7"/>
      <c r="H562" s="7"/>
      <c r="I562" s="7"/>
      <c r="J562" s="7"/>
      <c r="K562" s="7"/>
      <c r="L562" s="7"/>
    </row>
    <row r="563" spans="3:12" ht="15.75" customHeight="1">
      <c r="C563" s="7"/>
      <c r="D563" s="7"/>
      <c r="E563" s="7"/>
      <c r="F563" s="7"/>
      <c r="G563" s="7"/>
      <c r="H563" s="7"/>
      <c r="I563" s="7"/>
      <c r="J563" s="7"/>
      <c r="K563" s="7"/>
      <c r="L563" s="7"/>
    </row>
    <row r="564" spans="3:12" ht="15.75" customHeight="1">
      <c r="C564" s="7"/>
      <c r="D564" s="7"/>
      <c r="E564" s="7"/>
      <c r="F564" s="7"/>
      <c r="G564" s="7"/>
      <c r="H564" s="7"/>
      <c r="I564" s="7"/>
      <c r="J564" s="7"/>
      <c r="K564" s="7"/>
      <c r="L564" s="7"/>
    </row>
    <row r="565" spans="3:12" ht="15.75" customHeight="1">
      <c r="C565" s="7"/>
      <c r="D565" s="7"/>
      <c r="E565" s="7"/>
      <c r="F565" s="7"/>
      <c r="G565" s="7"/>
      <c r="H565" s="7"/>
      <c r="I565" s="7"/>
      <c r="J565" s="7"/>
      <c r="K565" s="7"/>
      <c r="L565" s="7"/>
    </row>
    <row r="566" spans="3:12" ht="15.75" customHeight="1">
      <c r="C566" s="7"/>
      <c r="D566" s="7"/>
      <c r="E566" s="7"/>
      <c r="F566" s="7"/>
      <c r="G566" s="7"/>
      <c r="H566" s="7"/>
      <c r="I566" s="7"/>
      <c r="J566" s="7"/>
      <c r="K566" s="7"/>
      <c r="L566" s="7"/>
    </row>
    <row r="567" spans="3:12" ht="15.75" customHeight="1">
      <c r="C567" s="7"/>
      <c r="D567" s="7"/>
      <c r="E567" s="7"/>
      <c r="F567" s="7"/>
      <c r="G567" s="7"/>
      <c r="H567" s="7"/>
      <c r="I567" s="7"/>
      <c r="J567" s="7"/>
      <c r="K567" s="7"/>
      <c r="L567" s="7"/>
    </row>
    <row r="568" spans="3:12" ht="15.75" customHeight="1">
      <c r="C568" s="7"/>
      <c r="D568" s="7"/>
      <c r="E568" s="7"/>
      <c r="F568" s="7"/>
      <c r="G568" s="7"/>
      <c r="H568" s="7"/>
      <c r="I568" s="7"/>
      <c r="J568" s="7"/>
      <c r="K568" s="7"/>
      <c r="L568" s="7"/>
    </row>
    <row r="569" spans="3:12" ht="15.75" customHeight="1">
      <c r="C569" s="7"/>
      <c r="D569" s="7"/>
      <c r="E569" s="7"/>
      <c r="F569" s="7"/>
      <c r="G569" s="7"/>
      <c r="H569" s="7"/>
      <c r="I569" s="7"/>
      <c r="J569" s="7"/>
      <c r="K569" s="7"/>
      <c r="L569" s="7"/>
    </row>
    <row r="570" spans="3:12" ht="15.75" customHeight="1">
      <c r="C570" s="7"/>
      <c r="D570" s="7"/>
      <c r="E570" s="7"/>
      <c r="F570" s="7"/>
      <c r="G570" s="7"/>
      <c r="H570" s="7"/>
      <c r="I570" s="7"/>
      <c r="J570" s="7"/>
      <c r="K570" s="7"/>
      <c r="L570" s="7"/>
    </row>
    <row r="571" spans="3:12" ht="15.75" customHeight="1">
      <c r="C571" s="7"/>
      <c r="D571" s="7"/>
      <c r="E571" s="7"/>
      <c r="F571" s="7"/>
      <c r="G571" s="7"/>
      <c r="H571" s="7"/>
      <c r="I571" s="7"/>
      <c r="J571" s="7"/>
      <c r="K571" s="7"/>
      <c r="L571" s="7"/>
    </row>
    <row r="572" spans="3:12" ht="15.75" customHeight="1">
      <c r="C572" s="7"/>
      <c r="D572" s="7"/>
      <c r="E572" s="7"/>
      <c r="F572" s="7"/>
      <c r="G572" s="7"/>
      <c r="H572" s="7"/>
      <c r="I572" s="7"/>
      <c r="J572" s="7"/>
      <c r="K572" s="7"/>
      <c r="L572" s="7"/>
    </row>
    <row r="573" spans="3:12" ht="15.75" customHeight="1">
      <c r="C573" s="7"/>
      <c r="D573" s="7"/>
      <c r="E573" s="7"/>
      <c r="F573" s="7"/>
      <c r="G573" s="7"/>
      <c r="H573" s="7"/>
      <c r="I573" s="7"/>
      <c r="J573" s="7"/>
      <c r="K573" s="7"/>
      <c r="L573" s="7"/>
    </row>
    <row r="574" spans="3:12" ht="15.75" customHeight="1">
      <c r="C574" s="7"/>
      <c r="D574" s="7"/>
      <c r="E574" s="7"/>
      <c r="F574" s="7"/>
      <c r="G574" s="7"/>
      <c r="H574" s="7"/>
      <c r="I574" s="7"/>
      <c r="J574" s="7"/>
      <c r="K574" s="7"/>
      <c r="L574" s="7"/>
    </row>
    <row r="575" spans="3:12" ht="15.75" customHeight="1">
      <c r="C575" s="7"/>
      <c r="D575" s="7"/>
      <c r="E575" s="7"/>
      <c r="F575" s="7"/>
      <c r="G575" s="7"/>
      <c r="H575" s="7"/>
      <c r="I575" s="7"/>
      <c r="J575" s="7"/>
      <c r="K575" s="7"/>
      <c r="L575" s="7"/>
    </row>
    <row r="576" spans="3:12" ht="15.75" customHeight="1">
      <c r="C576" s="7"/>
      <c r="D576" s="7"/>
      <c r="E576" s="7"/>
      <c r="F576" s="7"/>
      <c r="G576" s="7"/>
      <c r="H576" s="7"/>
      <c r="I576" s="7"/>
      <c r="J576" s="7"/>
      <c r="K576" s="7"/>
      <c r="L576" s="7"/>
    </row>
    <row r="577" spans="3:12" ht="15.75" customHeight="1">
      <c r="C577" s="7"/>
      <c r="D577" s="7"/>
      <c r="E577" s="7"/>
      <c r="F577" s="7"/>
      <c r="G577" s="7"/>
      <c r="H577" s="7"/>
      <c r="I577" s="7"/>
      <c r="J577" s="7"/>
      <c r="K577" s="7"/>
      <c r="L577" s="7"/>
    </row>
    <row r="578" spans="3:12" ht="15.75" customHeight="1">
      <c r="C578" s="7"/>
      <c r="D578" s="7"/>
      <c r="E578" s="7"/>
      <c r="F578" s="7"/>
      <c r="G578" s="7"/>
      <c r="H578" s="7"/>
      <c r="I578" s="7"/>
      <c r="J578" s="7"/>
      <c r="K578" s="7"/>
      <c r="L578" s="7"/>
    </row>
    <row r="579" spans="3:12" ht="15.75" customHeight="1">
      <c r="C579" s="7"/>
      <c r="D579" s="7"/>
      <c r="E579" s="7"/>
      <c r="F579" s="7"/>
      <c r="G579" s="7"/>
      <c r="H579" s="7"/>
      <c r="I579" s="7"/>
      <c r="J579" s="7"/>
      <c r="K579" s="7"/>
      <c r="L579" s="7"/>
    </row>
    <row r="580" spans="3:12" ht="15.75" customHeight="1">
      <c r="C580" s="7"/>
      <c r="D580" s="7"/>
      <c r="E580" s="7"/>
      <c r="F580" s="7"/>
      <c r="G580" s="7"/>
      <c r="H580" s="7"/>
      <c r="I580" s="7"/>
      <c r="J580" s="7"/>
      <c r="K580" s="7"/>
      <c r="L580" s="7"/>
    </row>
    <row r="581" spans="3:12" ht="15.75" customHeight="1">
      <c r="C581" s="7"/>
      <c r="D581" s="7"/>
      <c r="E581" s="7"/>
      <c r="F581" s="7"/>
      <c r="G581" s="7"/>
      <c r="H581" s="7"/>
      <c r="I581" s="7"/>
      <c r="J581" s="7"/>
      <c r="K581" s="7"/>
      <c r="L581" s="7"/>
    </row>
    <row r="582" spans="3:12" ht="15.75" customHeight="1">
      <c r="C582" s="7"/>
      <c r="D582" s="7"/>
      <c r="E582" s="7"/>
      <c r="F582" s="7"/>
      <c r="G582" s="7"/>
      <c r="H582" s="7"/>
      <c r="I582" s="7"/>
      <c r="J582" s="7"/>
      <c r="K582" s="7"/>
      <c r="L582" s="7"/>
    </row>
    <row r="583" spans="3:12" ht="15.75" customHeight="1">
      <c r="C583" s="7"/>
      <c r="D583" s="7"/>
      <c r="E583" s="7"/>
      <c r="F583" s="7"/>
      <c r="G583" s="7"/>
      <c r="H583" s="7"/>
      <c r="I583" s="7"/>
      <c r="J583" s="7"/>
      <c r="K583" s="7"/>
      <c r="L583" s="7"/>
    </row>
    <row r="584" spans="3:12" ht="15.75" customHeight="1">
      <c r="C584" s="7"/>
      <c r="D584" s="7"/>
      <c r="E584" s="7"/>
      <c r="F584" s="7"/>
      <c r="G584" s="7"/>
      <c r="H584" s="7"/>
      <c r="I584" s="7"/>
      <c r="J584" s="7"/>
      <c r="K584" s="7"/>
      <c r="L584" s="7"/>
    </row>
    <row r="585" spans="3:12" ht="15.75" customHeight="1">
      <c r="C585" s="7"/>
      <c r="D585" s="7"/>
      <c r="E585" s="7"/>
      <c r="F585" s="7"/>
      <c r="G585" s="7"/>
      <c r="H585" s="7"/>
      <c r="I585" s="7"/>
      <c r="J585" s="7"/>
      <c r="K585" s="7"/>
      <c r="L585" s="7"/>
    </row>
    <row r="586" spans="3:12" ht="15.75" customHeight="1">
      <c r="C586" s="7"/>
      <c r="D586" s="7"/>
      <c r="E586" s="7"/>
      <c r="F586" s="7"/>
      <c r="G586" s="7"/>
      <c r="H586" s="7"/>
      <c r="I586" s="7"/>
      <c r="J586" s="7"/>
      <c r="K586" s="7"/>
      <c r="L586" s="7"/>
    </row>
    <row r="587" spans="3:12" ht="15.75" customHeight="1">
      <c r="C587" s="7"/>
      <c r="D587" s="7"/>
      <c r="E587" s="7"/>
      <c r="F587" s="7"/>
      <c r="G587" s="7"/>
      <c r="H587" s="7"/>
      <c r="I587" s="7"/>
      <c r="J587" s="7"/>
      <c r="K587" s="7"/>
      <c r="L587" s="7"/>
    </row>
    <row r="588" spans="3:12" ht="15.75" customHeight="1"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spans="3:12" ht="15.75" customHeight="1">
      <c r="C589" s="7"/>
      <c r="D589" s="7"/>
      <c r="E589" s="7"/>
      <c r="F589" s="7"/>
      <c r="G589" s="7"/>
      <c r="H589" s="7"/>
      <c r="I589" s="7"/>
      <c r="J589" s="7"/>
      <c r="K589" s="7"/>
      <c r="L589" s="7"/>
    </row>
    <row r="590" spans="3:12" ht="15.75" customHeight="1">
      <c r="C590" s="7"/>
      <c r="D590" s="7"/>
      <c r="E590" s="7"/>
      <c r="F590" s="7"/>
      <c r="G590" s="7"/>
      <c r="H590" s="7"/>
      <c r="I590" s="7"/>
      <c r="J590" s="7"/>
      <c r="K590" s="7"/>
      <c r="L590" s="7"/>
    </row>
    <row r="591" spans="3:12" ht="15.75" customHeight="1">
      <c r="C591" s="7"/>
      <c r="D591" s="7"/>
      <c r="E591" s="7"/>
      <c r="F591" s="7"/>
      <c r="G591" s="7"/>
      <c r="H591" s="7"/>
      <c r="I591" s="7"/>
      <c r="J591" s="7"/>
      <c r="K591" s="7"/>
      <c r="L591" s="7"/>
    </row>
    <row r="592" spans="3:12" ht="15.75" customHeight="1">
      <c r="C592" s="7"/>
      <c r="D592" s="7"/>
      <c r="E592" s="7"/>
      <c r="F592" s="7"/>
      <c r="G592" s="7"/>
      <c r="H592" s="7"/>
      <c r="I592" s="7"/>
      <c r="J592" s="7"/>
      <c r="K592" s="7"/>
      <c r="L592" s="7"/>
    </row>
    <row r="593" spans="3:12" ht="15.75" customHeight="1">
      <c r="C593" s="7"/>
      <c r="D593" s="7"/>
      <c r="E593" s="7"/>
      <c r="F593" s="7"/>
      <c r="G593" s="7"/>
      <c r="H593" s="7"/>
      <c r="I593" s="7"/>
      <c r="J593" s="7"/>
      <c r="K593" s="7"/>
      <c r="L593" s="7"/>
    </row>
    <row r="594" spans="3:12" ht="15.75" customHeight="1">
      <c r="C594" s="7"/>
      <c r="D594" s="7"/>
      <c r="E594" s="7"/>
      <c r="F594" s="7"/>
      <c r="G594" s="7"/>
      <c r="H594" s="7"/>
      <c r="I594" s="7"/>
      <c r="J594" s="7"/>
      <c r="K594" s="7"/>
      <c r="L594" s="7"/>
    </row>
    <row r="595" spans="3:12" ht="15.75" customHeight="1">
      <c r="C595" s="7"/>
      <c r="D595" s="7"/>
      <c r="E595" s="7"/>
      <c r="F595" s="7"/>
      <c r="G595" s="7"/>
      <c r="H595" s="7"/>
      <c r="I595" s="7"/>
      <c r="J595" s="7"/>
      <c r="K595" s="7"/>
      <c r="L595" s="7"/>
    </row>
    <row r="596" spans="3:12" ht="15.75" customHeight="1">
      <c r="C596" s="7"/>
      <c r="D596" s="7"/>
      <c r="E596" s="7"/>
      <c r="F596" s="7"/>
      <c r="G596" s="7"/>
      <c r="H596" s="7"/>
      <c r="I596" s="7"/>
      <c r="J596" s="7"/>
      <c r="K596" s="7"/>
      <c r="L596" s="7"/>
    </row>
    <row r="597" spans="3:12" ht="15.75" customHeight="1">
      <c r="C597" s="7"/>
      <c r="D597" s="7"/>
      <c r="E597" s="7"/>
      <c r="F597" s="7"/>
      <c r="G597" s="7"/>
      <c r="H597" s="7"/>
      <c r="I597" s="7"/>
      <c r="J597" s="7"/>
      <c r="K597" s="7"/>
      <c r="L597" s="7"/>
    </row>
    <row r="598" spans="3:12" ht="15.75" customHeight="1">
      <c r="C598" s="7"/>
      <c r="D598" s="7"/>
      <c r="E598" s="7"/>
      <c r="F598" s="7"/>
      <c r="G598" s="7"/>
      <c r="H598" s="7"/>
      <c r="I598" s="7"/>
      <c r="J598" s="7"/>
      <c r="K598" s="7"/>
      <c r="L598" s="7"/>
    </row>
    <row r="599" spans="3:12" ht="15.75" customHeight="1">
      <c r="C599" s="7"/>
      <c r="D599" s="7"/>
      <c r="E599" s="7"/>
      <c r="F599" s="7"/>
      <c r="G599" s="7"/>
      <c r="H599" s="7"/>
      <c r="I599" s="7"/>
      <c r="J599" s="7"/>
      <c r="K599" s="7"/>
      <c r="L599" s="7"/>
    </row>
    <row r="600" spans="3:12" ht="15.75" customHeight="1">
      <c r="C600" s="7"/>
      <c r="D600" s="7"/>
      <c r="E600" s="7"/>
      <c r="F600" s="7"/>
      <c r="G600" s="7"/>
      <c r="H600" s="7"/>
      <c r="I600" s="7"/>
      <c r="J600" s="7"/>
      <c r="K600" s="7"/>
      <c r="L600" s="7"/>
    </row>
    <row r="601" spans="3:12" ht="15.75" customHeight="1">
      <c r="C601" s="7"/>
      <c r="D601" s="7"/>
      <c r="E601" s="7"/>
      <c r="F601" s="7"/>
      <c r="G601" s="7"/>
      <c r="H601" s="7"/>
      <c r="I601" s="7"/>
      <c r="J601" s="7"/>
      <c r="K601" s="7"/>
      <c r="L601" s="7"/>
    </row>
    <row r="602" spans="3:12" ht="15.75" customHeight="1">
      <c r="C602" s="7"/>
      <c r="D602" s="7"/>
      <c r="E602" s="7"/>
      <c r="F602" s="7"/>
      <c r="G602" s="7"/>
      <c r="H602" s="7"/>
      <c r="I602" s="7"/>
      <c r="J602" s="7"/>
      <c r="K602" s="7"/>
      <c r="L602" s="7"/>
    </row>
    <row r="603" spans="3:12" ht="15.75" customHeight="1">
      <c r="C603" s="7"/>
      <c r="D603" s="7"/>
      <c r="E603" s="7"/>
      <c r="F603" s="7"/>
      <c r="G603" s="7"/>
      <c r="H603" s="7"/>
      <c r="I603" s="7"/>
      <c r="J603" s="7"/>
      <c r="K603" s="7"/>
      <c r="L603" s="7"/>
    </row>
    <row r="604" spans="3:12" ht="15.75" customHeight="1">
      <c r="C604" s="7"/>
      <c r="D604" s="7"/>
      <c r="E604" s="7"/>
      <c r="F604" s="7"/>
      <c r="G604" s="7"/>
      <c r="H604" s="7"/>
      <c r="I604" s="7"/>
      <c r="J604" s="7"/>
      <c r="K604" s="7"/>
      <c r="L604" s="7"/>
    </row>
    <row r="605" spans="3:12" ht="15.75" customHeight="1">
      <c r="C605" s="7"/>
      <c r="D605" s="7"/>
      <c r="E605" s="7"/>
      <c r="F605" s="7"/>
      <c r="G605" s="7"/>
      <c r="H605" s="7"/>
      <c r="I605" s="7"/>
      <c r="J605" s="7"/>
      <c r="K605" s="7"/>
      <c r="L605" s="7"/>
    </row>
    <row r="606" spans="3:12" ht="15.75" customHeight="1"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spans="3:12" ht="15.75" customHeight="1">
      <c r="C607" s="7"/>
      <c r="D607" s="7"/>
      <c r="E607" s="7"/>
      <c r="F607" s="7"/>
      <c r="G607" s="7"/>
      <c r="H607" s="7"/>
      <c r="I607" s="7"/>
      <c r="J607" s="7"/>
      <c r="K607" s="7"/>
      <c r="L607" s="7"/>
    </row>
    <row r="608" spans="3:12" ht="15.75" customHeight="1">
      <c r="C608" s="7"/>
      <c r="D608" s="7"/>
      <c r="E608" s="7"/>
      <c r="F608" s="7"/>
      <c r="G608" s="7"/>
      <c r="H608" s="7"/>
      <c r="I608" s="7"/>
      <c r="J608" s="7"/>
      <c r="K608" s="7"/>
      <c r="L608" s="7"/>
    </row>
    <row r="609" spans="3:12" ht="15.75" customHeight="1">
      <c r="C609" s="7"/>
      <c r="D609" s="7"/>
      <c r="E609" s="7"/>
      <c r="F609" s="7"/>
      <c r="G609" s="7"/>
      <c r="H609" s="7"/>
      <c r="I609" s="7"/>
      <c r="J609" s="7"/>
      <c r="K609" s="7"/>
      <c r="L609" s="7"/>
    </row>
    <row r="610" spans="3:12" ht="15.75" customHeight="1">
      <c r="C610" s="7"/>
      <c r="D610" s="7"/>
      <c r="E610" s="7"/>
      <c r="F610" s="7"/>
      <c r="G610" s="7"/>
      <c r="H610" s="7"/>
      <c r="I610" s="7"/>
      <c r="J610" s="7"/>
      <c r="K610" s="7"/>
      <c r="L610" s="7"/>
    </row>
    <row r="611" spans="3:12" ht="15.75" customHeight="1">
      <c r="C611" s="7"/>
      <c r="D611" s="7"/>
      <c r="E611" s="7"/>
      <c r="F611" s="7"/>
      <c r="G611" s="7"/>
      <c r="H611" s="7"/>
      <c r="I611" s="7"/>
      <c r="J611" s="7"/>
      <c r="K611" s="7"/>
      <c r="L611" s="7"/>
    </row>
    <row r="612" spans="3:12" ht="15.75" customHeight="1">
      <c r="C612" s="7"/>
      <c r="D612" s="7"/>
      <c r="E612" s="7"/>
      <c r="F612" s="7"/>
      <c r="G612" s="7"/>
      <c r="H612" s="7"/>
      <c r="I612" s="7"/>
      <c r="J612" s="7"/>
      <c r="K612" s="7"/>
      <c r="L612" s="7"/>
    </row>
    <row r="613" spans="3:12" ht="15.75" customHeight="1">
      <c r="C613" s="7"/>
      <c r="D613" s="7"/>
      <c r="E613" s="7"/>
      <c r="F613" s="7"/>
      <c r="G613" s="7"/>
      <c r="H613" s="7"/>
      <c r="I613" s="7"/>
      <c r="J613" s="7"/>
      <c r="K613" s="7"/>
      <c r="L613" s="7"/>
    </row>
    <row r="614" spans="3:12" ht="15.75" customHeight="1">
      <c r="C614" s="7"/>
      <c r="D614" s="7"/>
      <c r="E614" s="7"/>
      <c r="F614" s="7"/>
      <c r="G614" s="7"/>
      <c r="H614" s="7"/>
      <c r="I614" s="7"/>
      <c r="J614" s="7"/>
      <c r="K614" s="7"/>
      <c r="L614" s="7"/>
    </row>
    <row r="615" spans="3:12" ht="15.75" customHeight="1">
      <c r="C615" s="7"/>
      <c r="D615" s="7"/>
      <c r="E615" s="7"/>
      <c r="F615" s="7"/>
      <c r="G615" s="7"/>
      <c r="H615" s="7"/>
      <c r="I615" s="7"/>
      <c r="J615" s="7"/>
      <c r="K615" s="7"/>
      <c r="L615" s="7"/>
    </row>
    <row r="616" spans="3:12" ht="15.75" customHeight="1">
      <c r="C616" s="7"/>
      <c r="D616" s="7"/>
      <c r="E616" s="7"/>
      <c r="F616" s="7"/>
      <c r="G616" s="7"/>
      <c r="H616" s="7"/>
      <c r="I616" s="7"/>
      <c r="J616" s="7"/>
      <c r="K616" s="7"/>
      <c r="L616" s="7"/>
    </row>
    <row r="617" spans="3:12" ht="15.75" customHeight="1">
      <c r="C617" s="7"/>
      <c r="D617" s="7"/>
      <c r="E617" s="7"/>
      <c r="F617" s="7"/>
      <c r="G617" s="7"/>
      <c r="H617" s="7"/>
      <c r="I617" s="7"/>
      <c r="J617" s="7"/>
      <c r="K617" s="7"/>
      <c r="L617" s="7"/>
    </row>
    <row r="618" spans="3:12" ht="15.75" customHeight="1">
      <c r="C618" s="7"/>
      <c r="D618" s="7"/>
      <c r="E618" s="7"/>
      <c r="F618" s="7"/>
      <c r="G618" s="7"/>
      <c r="H618" s="7"/>
      <c r="I618" s="7"/>
      <c r="J618" s="7"/>
      <c r="K618" s="7"/>
      <c r="L618" s="7"/>
    </row>
    <row r="619" spans="3:12" ht="15.75" customHeight="1">
      <c r="C619" s="7"/>
      <c r="D619" s="7"/>
      <c r="E619" s="7"/>
      <c r="F619" s="7"/>
      <c r="G619" s="7"/>
      <c r="H619" s="7"/>
      <c r="I619" s="7"/>
      <c r="J619" s="7"/>
      <c r="K619" s="7"/>
      <c r="L619" s="7"/>
    </row>
    <row r="620" spans="3:12" ht="15.75" customHeight="1">
      <c r="C620" s="7"/>
      <c r="D620" s="7"/>
      <c r="E620" s="7"/>
      <c r="F620" s="7"/>
      <c r="G620" s="7"/>
      <c r="H620" s="7"/>
      <c r="I620" s="7"/>
      <c r="J620" s="7"/>
      <c r="K620" s="7"/>
      <c r="L620" s="7"/>
    </row>
    <row r="621" spans="3:12" ht="15.75" customHeight="1">
      <c r="C621" s="7"/>
      <c r="D621" s="7"/>
      <c r="E621" s="7"/>
      <c r="F621" s="7"/>
      <c r="G621" s="7"/>
      <c r="H621" s="7"/>
      <c r="I621" s="7"/>
      <c r="J621" s="7"/>
      <c r="K621" s="7"/>
      <c r="L621" s="7"/>
    </row>
    <row r="622" spans="3:12" ht="15.75" customHeight="1">
      <c r="C622" s="7"/>
      <c r="D622" s="7"/>
      <c r="E622" s="7"/>
      <c r="F622" s="7"/>
      <c r="G622" s="7"/>
      <c r="H622" s="7"/>
      <c r="I622" s="7"/>
      <c r="J622" s="7"/>
      <c r="K622" s="7"/>
      <c r="L622" s="7"/>
    </row>
    <row r="623" spans="3:12" ht="15.75" customHeight="1">
      <c r="C623" s="7"/>
      <c r="D623" s="7"/>
      <c r="E623" s="7"/>
      <c r="F623" s="7"/>
      <c r="G623" s="7"/>
      <c r="H623" s="7"/>
      <c r="I623" s="7"/>
      <c r="J623" s="7"/>
      <c r="K623" s="7"/>
      <c r="L623" s="7"/>
    </row>
    <row r="624" spans="3:12" ht="15.75" customHeight="1">
      <c r="C624" s="7"/>
      <c r="D624" s="7"/>
      <c r="E624" s="7"/>
      <c r="F624" s="7"/>
      <c r="G624" s="7"/>
      <c r="H624" s="7"/>
      <c r="I624" s="7"/>
      <c r="J624" s="7"/>
      <c r="K624" s="7"/>
      <c r="L624" s="7"/>
    </row>
    <row r="625" spans="3:12" ht="15.75" customHeight="1">
      <c r="C625" s="7"/>
      <c r="D625" s="7"/>
      <c r="E625" s="7"/>
      <c r="F625" s="7"/>
      <c r="G625" s="7"/>
      <c r="H625" s="7"/>
      <c r="I625" s="7"/>
      <c r="J625" s="7"/>
      <c r="K625" s="7"/>
      <c r="L625" s="7"/>
    </row>
    <row r="626" spans="3:12" ht="15.75" customHeight="1">
      <c r="C626" s="7"/>
      <c r="D626" s="7"/>
      <c r="E626" s="7"/>
      <c r="F626" s="7"/>
      <c r="G626" s="7"/>
      <c r="H626" s="7"/>
      <c r="I626" s="7"/>
      <c r="J626" s="7"/>
      <c r="K626" s="7"/>
      <c r="L626" s="7"/>
    </row>
    <row r="627" spans="3:12" ht="15.75" customHeight="1">
      <c r="C627" s="7"/>
      <c r="D627" s="7"/>
      <c r="E627" s="7"/>
      <c r="F627" s="7"/>
      <c r="G627" s="7"/>
      <c r="H627" s="7"/>
      <c r="I627" s="7"/>
      <c r="J627" s="7"/>
      <c r="K627" s="7"/>
      <c r="L627" s="7"/>
    </row>
    <row r="628" spans="3:12" ht="15.75" customHeight="1">
      <c r="C628" s="7"/>
      <c r="D628" s="7"/>
      <c r="E628" s="7"/>
      <c r="F628" s="7"/>
      <c r="G628" s="7"/>
      <c r="H628" s="7"/>
      <c r="I628" s="7"/>
      <c r="J628" s="7"/>
      <c r="K628" s="7"/>
      <c r="L628" s="7"/>
    </row>
    <row r="629" spans="3:12" ht="15.75" customHeight="1">
      <c r="C629" s="7"/>
      <c r="D629" s="7"/>
      <c r="E629" s="7"/>
      <c r="F629" s="7"/>
      <c r="G629" s="7"/>
      <c r="H629" s="7"/>
      <c r="I629" s="7"/>
      <c r="J629" s="7"/>
      <c r="K629" s="7"/>
      <c r="L629" s="7"/>
    </row>
    <row r="630" spans="3:12" ht="15.75" customHeight="1"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spans="3:12" ht="15.75" customHeight="1">
      <c r="C631" s="7"/>
      <c r="D631" s="7"/>
      <c r="E631" s="7"/>
      <c r="F631" s="7"/>
      <c r="G631" s="7"/>
      <c r="H631" s="7"/>
      <c r="I631" s="7"/>
      <c r="J631" s="7"/>
      <c r="K631" s="7"/>
      <c r="L631" s="7"/>
    </row>
    <row r="632" spans="3:12" ht="15.75" customHeight="1">
      <c r="C632" s="7"/>
      <c r="D632" s="7"/>
      <c r="E632" s="7"/>
      <c r="F632" s="7"/>
      <c r="G632" s="7"/>
      <c r="H632" s="7"/>
      <c r="I632" s="7"/>
      <c r="J632" s="7"/>
      <c r="K632" s="7"/>
      <c r="L632" s="7"/>
    </row>
    <row r="633" spans="3:12" ht="15.75" customHeight="1">
      <c r="C633" s="7"/>
      <c r="D633" s="7"/>
      <c r="E633" s="7"/>
      <c r="F633" s="7"/>
      <c r="G633" s="7"/>
      <c r="H633" s="7"/>
      <c r="I633" s="7"/>
      <c r="J633" s="7"/>
      <c r="K633" s="7"/>
      <c r="L633" s="7"/>
    </row>
    <row r="634" spans="3:12" ht="15.75" customHeight="1">
      <c r="C634" s="7"/>
      <c r="D634" s="7"/>
      <c r="E634" s="7"/>
      <c r="F634" s="7"/>
      <c r="G634" s="7"/>
      <c r="H634" s="7"/>
      <c r="I634" s="7"/>
      <c r="J634" s="7"/>
      <c r="K634" s="7"/>
      <c r="L634" s="7"/>
    </row>
    <row r="635" spans="3:12" ht="15.75" customHeight="1">
      <c r="C635" s="7"/>
      <c r="D635" s="7"/>
      <c r="E635" s="7"/>
      <c r="F635" s="7"/>
      <c r="G635" s="7"/>
      <c r="H635" s="7"/>
      <c r="I635" s="7"/>
      <c r="J635" s="7"/>
      <c r="K635" s="7"/>
      <c r="L635" s="7"/>
    </row>
    <row r="636" spans="3:12" ht="15.75" customHeight="1">
      <c r="C636" s="7"/>
      <c r="D636" s="7"/>
      <c r="E636" s="7"/>
      <c r="F636" s="7"/>
      <c r="G636" s="7"/>
      <c r="H636" s="7"/>
      <c r="I636" s="7"/>
      <c r="J636" s="7"/>
      <c r="K636" s="7"/>
      <c r="L636" s="7"/>
    </row>
    <row r="637" spans="3:12" ht="15.75" customHeight="1">
      <c r="C637" s="7"/>
      <c r="D637" s="7"/>
      <c r="E637" s="7"/>
      <c r="F637" s="7"/>
      <c r="G637" s="7"/>
      <c r="H637" s="7"/>
      <c r="I637" s="7"/>
      <c r="J637" s="7"/>
      <c r="K637" s="7"/>
      <c r="L637" s="7"/>
    </row>
    <row r="638" spans="3:12" ht="15.75" customHeight="1">
      <c r="C638" s="7"/>
      <c r="D638" s="7"/>
      <c r="E638" s="7"/>
      <c r="F638" s="7"/>
      <c r="G638" s="7"/>
      <c r="H638" s="7"/>
      <c r="I638" s="7"/>
      <c r="J638" s="7"/>
      <c r="K638" s="7"/>
      <c r="L638" s="7"/>
    </row>
    <row r="639" spans="3:12" ht="15.75" customHeight="1">
      <c r="C639" s="7"/>
      <c r="D639" s="7"/>
      <c r="E639" s="7"/>
      <c r="F639" s="7"/>
      <c r="G639" s="7"/>
      <c r="H639" s="7"/>
      <c r="I639" s="7"/>
      <c r="J639" s="7"/>
      <c r="K639" s="7"/>
      <c r="L639" s="7"/>
    </row>
    <row r="640" spans="3:12" ht="15.75" customHeight="1">
      <c r="C640" s="7"/>
      <c r="D640" s="7"/>
      <c r="E640" s="7"/>
      <c r="F640" s="7"/>
      <c r="G640" s="7"/>
      <c r="H640" s="7"/>
      <c r="I640" s="7"/>
      <c r="J640" s="7"/>
      <c r="K640" s="7"/>
      <c r="L640" s="7"/>
    </row>
    <row r="641" spans="3:12" ht="15.75" customHeight="1">
      <c r="C641" s="7"/>
      <c r="D641" s="7"/>
      <c r="E641" s="7"/>
      <c r="F641" s="7"/>
      <c r="G641" s="7"/>
      <c r="H641" s="7"/>
      <c r="I641" s="7"/>
      <c r="J641" s="7"/>
      <c r="K641" s="7"/>
      <c r="L641" s="7"/>
    </row>
    <row r="642" spans="3:12" ht="15.75" customHeight="1">
      <c r="C642" s="7"/>
      <c r="D642" s="7"/>
      <c r="E642" s="7"/>
      <c r="F642" s="7"/>
      <c r="G642" s="7"/>
      <c r="H642" s="7"/>
      <c r="I642" s="7"/>
      <c r="J642" s="7"/>
      <c r="K642" s="7"/>
      <c r="L642" s="7"/>
    </row>
    <row r="643" spans="3:12" ht="15.75" customHeight="1">
      <c r="C643" s="7"/>
      <c r="D643" s="7"/>
      <c r="E643" s="7"/>
      <c r="F643" s="7"/>
      <c r="G643" s="7"/>
      <c r="H643" s="7"/>
      <c r="I643" s="7"/>
      <c r="J643" s="7"/>
      <c r="K643" s="7"/>
      <c r="L643" s="7"/>
    </row>
    <row r="644" spans="3:12" ht="15.75" customHeight="1">
      <c r="C644" s="7"/>
      <c r="D644" s="7"/>
      <c r="E644" s="7"/>
      <c r="F644" s="7"/>
      <c r="G644" s="7"/>
      <c r="H644" s="7"/>
      <c r="I644" s="7"/>
      <c r="J644" s="7"/>
      <c r="K644" s="7"/>
      <c r="L644" s="7"/>
    </row>
    <row r="645" spans="3:12" ht="15.75" customHeight="1">
      <c r="C645" s="7"/>
      <c r="D645" s="7"/>
      <c r="E645" s="7"/>
      <c r="F645" s="7"/>
      <c r="G645" s="7"/>
      <c r="H645" s="7"/>
      <c r="I645" s="7"/>
      <c r="J645" s="7"/>
      <c r="K645" s="7"/>
      <c r="L645" s="7"/>
    </row>
    <row r="646" spans="3:12" ht="15.75" customHeight="1">
      <c r="C646" s="7"/>
      <c r="D646" s="7"/>
      <c r="E646" s="7"/>
      <c r="F646" s="7"/>
      <c r="G646" s="7"/>
      <c r="H646" s="7"/>
      <c r="I646" s="7"/>
      <c r="J646" s="7"/>
      <c r="K646" s="7"/>
      <c r="L646" s="7"/>
    </row>
    <row r="647" spans="3:12" ht="15.75" customHeight="1">
      <c r="C647" s="7"/>
      <c r="D647" s="7"/>
      <c r="E647" s="7"/>
      <c r="F647" s="7"/>
      <c r="G647" s="7"/>
      <c r="H647" s="7"/>
      <c r="I647" s="7"/>
      <c r="J647" s="7"/>
      <c r="K647" s="7"/>
      <c r="L647" s="7"/>
    </row>
    <row r="648" spans="3:12" ht="15.75" customHeight="1">
      <c r="C648" s="7"/>
      <c r="D648" s="7"/>
      <c r="E648" s="7"/>
      <c r="F648" s="7"/>
      <c r="G648" s="7"/>
      <c r="H648" s="7"/>
      <c r="I648" s="7"/>
      <c r="J648" s="7"/>
      <c r="K648" s="7"/>
      <c r="L648" s="7"/>
    </row>
    <row r="649" spans="3:12" ht="15.75" customHeight="1">
      <c r="C649" s="7"/>
      <c r="D649" s="7"/>
      <c r="E649" s="7"/>
      <c r="F649" s="7"/>
      <c r="G649" s="7"/>
      <c r="H649" s="7"/>
      <c r="I649" s="7"/>
      <c r="J649" s="7"/>
      <c r="K649" s="7"/>
      <c r="L649" s="7"/>
    </row>
    <row r="650" spans="3:12" ht="15.75" customHeight="1">
      <c r="C650" s="7"/>
      <c r="D650" s="7"/>
      <c r="E650" s="7"/>
      <c r="F650" s="7"/>
      <c r="G650" s="7"/>
      <c r="H650" s="7"/>
      <c r="I650" s="7"/>
      <c r="J650" s="7"/>
      <c r="K650" s="7"/>
      <c r="L650" s="7"/>
    </row>
    <row r="651" spans="3:12" ht="15.75" customHeight="1">
      <c r="C651" s="7"/>
      <c r="D651" s="7"/>
      <c r="E651" s="7"/>
      <c r="F651" s="7"/>
      <c r="G651" s="7"/>
      <c r="H651" s="7"/>
      <c r="I651" s="7"/>
      <c r="J651" s="7"/>
      <c r="K651" s="7"/>
      <c r="L651" s="7"/>
    </row>
    <row r="652" spans="3:12" ht="15.75" customHeight="1">
      <c r="C652" s="7"/>
      <c r="D652" s="7"/>
      <c r="E652" s="7"/>
      <c r="F652" s="7"/>
      <c r="G652" s="7"/>
      <c r="H652" s="7"/>
      <c r="I652" s="7"/>
      <c r="J652" s="7"/>
      <c r="K652" s="7"/>
      <c r="L652" s="7"/>
    </row>
    <row r="653" spans="3:12" ht="15.75" customHeight="1">
      <c r="C653" s="7"/>
      <c r="D653" s="7"/>
      <c r="E653" s="7"/>
      <c r="F653" s="7"/>
      <c r="G653" s="7"/>
      <c r="H653" s="7"/>
      <c r="I653" s="7"/>
      <c r="J653" s="7"/>
      <c r="K653" s="7"/>
      <c r="L653" s="7"/>
    </row>
    <row r="654" spans="3:12" ht="15.75" customHeight="1">
      <c r="C654" s="7"/>
      <c r="D654" s="7"/>
      <c r="E654" s="7"/>
      <c r="F654" s="7"/>
      <c r="G654" s="7"/>
      <c r="H654" s="7"/>
      <c r="I654" s="7"/>
      <c r="J654" s="7"/>
      <c r="K654" s="7"/>
      <c r="L654" s="7"/>
    </row>
    <row r="655" spans="3:12" ht="15.75" customHeight="1">
      <c r="C655" s="7"/>
      <c r="D655" s="7"/>
      <c r="E655" s="7"/>
      <c r="F655" s="7"/>
      <c r="G655" s="7"/>
      <c r="H655" s="7"/>
      <c r="I655" s="7"/>
      <c r="J655" s="7"/>
      <c r="K655" s="7"/>
      <c r="L655" s="7"/>
    </row>
    <row r="656" spans="3:12" ht="15.75" customHeight="1">
      <c r="C656" s="7"/>
      <c r="D656" s="7"/>
      <c r="E656" s="7"/>
      <c r="F656" s="7"/>
      <c r="G656" s="7"/>
      <c r="H656" s="7"/>
      <c r="I656" s="7"/>
      <c r="J656" s="7"/>
      <c r="K656" s="7"/>
      <c r="L656" s="7"/>
    </row>
    <row r="657" spans="3:12" ht="15.75" customHeight="1">
      <c r="C657" s="7"/>
      <c r="D657" s="7"/>
      <c r="E657" s="7"/>
      <c r="F657" s="7"/>
      <c r="G657" s="7"/>
      <c r="H657" s="7"/>
      <c r="I657" s="7"/>
      <c r="J657" s="7"/>
      <c r="K657" s="7"/>
      <c r="L657" s="7"/>
    </row>
    <row r="658" spans="3:12" ht="15.75" customHeight="1">
      <c r="C658" s="7"/>
      <c r="D658" s="7"/>
      <c r="E658" s="7"/>
      <c r="F658" s="7"/>
      <c r="G658" s="7"/>
      <c r="H658" s="7"/>
      <c r="I658" s="7"/>
      <c r="J658" s="7"/>
      <c r="K658" s="7"/>
      <c r="L658" s="7"/>
    </row>
    <row r="659" spans="3:12" ht="15.75" customHeight="1">
      <c r="C659" s="7"/>
      <c r="D659" s="7"/>
      <c r="E659" s="7"/>
      <c r="F659" s="7"/>
      <c r="G659" s="7"/>
      <c r="H659" s="7"/>
      <c r="I659" s="7"/>
      <c r="J659" s="7"/>
      <c r="K659" s="7"/>
      <c r="L659" s="7"/>
    </row>
    <row r="660" spans="3:12" ht="15.75" customHeight="1">
      <c r="C660" s="7"/>
      <c r="D660" s="7"/>
      <c r="E660" s="7"/>
      <c r="F660" s="7"/>
      <c r="G660" s="7"/>
      <c r="H660" s="7"/>
      <c r="I660" s="7"/>
      <c r="J660" s="7"/>
      <c r="K660" s="7"/>
      <c r="L660" s="7"/>
    </row>
    <row r="661" spans="3:12" ht="15.75" customHeight="1">
      <c r="C661" s="7"/>
      <c r="D661" s="7"/>
      <c r="E661" s="7"/>
      <c r="F661" s="7"/>
      <c r="G661" s="7"/>
      <c r="H661" s="7"/>
      <c r="I661" s="7"/>
      <c r="J661" s="7"/>
      <c r="K661" s="7"/>
      <c r="L661" s="7"/>
    </row>
    <row r="662" spans="3:12" ht="15.75" customHeight="1"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spans="3:12" ht="15.75" customHeight="1">
      <c r="C663" s="7"/>
      <c r="D663" s="7"/>
      <c r="E663" s="7"/>
      <c r="F663" s="7"/>
      <c r="G663" s="7"/>
      <c r="H663" s="7"/>
      <c r="I663" s="7"/>
      <c r="J663" s="7"/>
      <c r="K663" s="7"/>
      <c r="L663" s="7"/>
    </row>
    <row r="664" spans="3:12" ht="15.75" customHeight="1">
      <c r="C664" s="7"/>
      <c r="D664" s="7"/>
      <c r="E664" s="7"/>
      <c r="F664" s="7"/>
      <c r="G664" s="7"/>
      <c r="H664" s="7"/>
      <c r="I664" s="7"/>
      <c r="J664" s="7"/>
      <c r="K664" s="7"/>
      <c r="L664" s="7"/>
    </row>
    <row r="665" spans="3:12" ht="15.75" customHeight="1">
      <c r="C665" s="7"/>
      <c r="D665" s="7"/>
      <c r="E665" s="7"/>
      <c r="F665" s="7"/>
      <c r="G665" s="7"/>
      <c r="H665" s="7"/>
      <c r="I665" s="7"/>
      <c r="J665" s="7"/>
      <c r="K665" s="7"/>
      <c r="L665" s="7"/>
    </row>
    <row r="666" spans="3:12" ht="15.75" customHeight="1">
      <c r="C666" s="7"/>
      <c r="D666" s="7"/>
      <c r="E666" s="7"/>
      <c r="F666" s="7"/>
      <c r="G666" s="7"/>
      <c r="H666" s="7"/>
      <c r="I666" s="7"/>
      <c r="J666" s="7"/>
      <c r="K666" s="7"/>
      <c r="L666" s="7"/>
    </row>
    <row r="667" spans="3:12" ht="15.75" customHeight="1">
      <c r="C667" s="7"/>
      <c r="D667" s="7"/>
      <c r="E667" s="7"/>
      <c r="F667" s="7"/>
      <c r="G667" s="7"/>
      <c r="H667" s="7"/>
      <c r="I667" s="7"/>
      <c r="J667" s="7"/>
      <c r="K667" s="7"/>
      <c r="L667" s="7"/>
    </row>
    <row r="668" spans="3:12" ht="15.75" customHeight="1">
      <c r="C668" s="7"/>
      <c r="D668" s="7"/>
      <c r="E668" s="7"/>
      <c r="F668" s="7"/>
      <c r="G668" s="7"/>
      <c r="H668" s="7"/>
      <c r="I668" s="7"/>
      <c r="J668" s="7"/>
      <c r="K668" s="7"/>
      <c r="L668" s="7"/>
    </row>
    <row r="669" spans="3:12" ht="15.75" customHeight="1">
      <c r="C669" s="7"/>
      <c r="D669" s="7"/>
      <c r="E669" s="7"/>
      <c r="F669" s="7"/>
      <c r="G669" s="7"/>
      <c r="H669" s="7"/>
      <c r="I669" s="7"/>
      <c r="J669" s="7"/>
      <c r="K669" s="7"/>
      <c r="L669" s="7"/>
    </row>
    <row r="670" spans="3:12" ht="15.75" customHeight="1">
      <c r="C670" s="7"/>
      <c r="D670" s="7"/>
      <c r="E670" s="7"/>
      <c r="F670" s="7"/>
      <c r="G670" s="7"/>
      <c r="H670" s="7"/>
      <c r="I670" s="7"/>
      <c r="J670" s="7"/>
      <c r="K670" s="7"/>
      <c r="L670" s="7"/>
    </row>
    <row r="671" spans="3:12" ht="15.75" customHeight="1">
      <c r="C671" s="7"/>
      <c r="D671" s="7"/>
      <c r="E671" s="7"/>
      <c r="F671" s="7"/>
      <c r="G671" s="7"/>
      <c r="H671" s="7"/>
      <c r="I671" s="7"/>
      <c r="J671" s="7"/>
      <c r="K671" s="7"/>
      <c r="L671" s="7"/>
    </row>
    <row r="672" spans="3:12" ht="15.75" customHeight="1">
      <c r="C672" s="7"/>
      <c r="D672" s="7"/>
      <c r="E672" s="7"/>
      <c r="F672" s="7"/>
      <c r="G672" s="7"/>
      <c r="H672" s="7"/>
      <c r="I672" s="7"/>
      <c r="J672" s="7"/>
      <c r="K672" s="7"/>
      <c r="L672" s="7"/>
    </row>
    <row r="673" spans="3:12" ht="15.75" customHeight="1">
      <c r="C673" s="7"/>
      <c r="D673" s="7"/>
      <c r="E673" s="7"/>
      <c r="F673" s="7"/>
      <c r="G673" s="7"/>
      <c r="H673" s="7"/>
      <c r="I673" s="7"/>
      <c r="J673" s="7"/>
      <c r="K673" s="7"/>
      <c r="L673" s="7"/>
    </row>
    <row r="674" spans="3:12" ht="15.75" customHeight="1">
      <c r="C674" s="7"/>
      <c r="D674" s="7"/>
      <c r="E674" s="7"/>
      <c r="F674" s="7"/>
      <c r="G674" s="7"/>
      <c r="H674" s="7"/>
      <c r="I674" s="7"/>
      <c r="J674" s="7"/>
      <c r="K674" s="7"/>
      <c r="L674" s="7"/>
    </row>
    <row r="675" spans="3:12" ht="15.75" customHeight="1">
      <c r="C675" s="7"/>
      <c r="D675" s="7"/>
      <c r="E675" s="7"/>
      <c r="F675" s="7"/>
      <c r="G675" s="7"/>
      <c r="H675" s="7"/>
      <c r="I675" s="7"/>
      <c r="J675" s="7"/>
      <c r="K675" s="7"/>
      <c r="L675" s="7"/>
    </row>
    <row r="676" spans="3:12" ht="15.75" customHeight="1">
      <c r="C676" s="7"/>
      <c r="D676" s="7"/>
      <c r="E676" s="7"/>
      <c r="F676" s="7"/>
      <c r="G676" s="7"/>
      <c r="H676" s="7"/>
      <c r="I676" s="7"/>
      <c r="J676" s="7"/>
      <c r="K676" s="7"/>
      <c r="L676" s="7"/>
    </row>
    <row r="677" spans="3:12" ht="15.75" customHeight="1">
      <c r="C677" s="7"/>
      <c r="D677" s="7"/>
      <c r="E677" s="7"/>
      <c r="F677" s="7"/>
      <c r="G677" s="7"/>
      <c r="H677" s="7"/>
      <c r="I677" s="7"/>
      <c r="J677" s="7"/>
      <c r="K677" s="7"/>
      <c r="L677" s="7"/>
    </row>
    <row r="678" spans="3:12" ht="15.75" customHeight="1">
      <c r="C678" s="7"/>
      <c r="D678" s="7"/>
      <c r="E678" s="7"/>
      <c r="F678" s="7"/>
      <c r="G678" s="7"/>
      <c r="H678" s="7"/>
      <c r="I678" s="7"/>
      <c r="J678" s="7"/>
      <c r="K678" s="7"/>
      <c r="L678" s="7"/>
    </row>
    <row r="679" spans="3:12" ht="15.75" customHeight="1">
      <c r="C679" s="7"/>
      <c r="D679" s="7"/>
      <c r="E679" s="7"/>
      <c r="F679" s="7"/>
      <c r="G679" s="7"/>
      <c r="H679" s="7"/>
      <c r="I679" s="7"/>
      <c r="J679" s="7"/>
      <c r="K679" s="7"/>
      <c r="L679" s="7"/>
    </row>
    <row r="680" spans="3:12" ht="15.75" customHeight="1">
      <c r="C680" s="7"/>
      <c r="D680" s="7"/>
      <c r="E680" s="7"/>
      <c r="F680" s="7"/>
      <c r="G680" s="7"/>
      <c r="H680" s="7"/>
      <c r="I680" s="7"/>
      <c r="J680" s="7"/>
      <c r="K680" s="7"/>
      <c r="L680" s="7"/>
    </row>
    <row r="681" spans="3:12" ht="15.75" customHeight="1">
      <c r="C681" s="7"/>
      <c r="D681" s="7"/>
      <c r="E681" s="7"/>
      <c r="F681" s="7"/>
      <c r="G681" s="7"/>
      <c r="H681" s="7"/>
      <c r="I681" s="7"/>
      <c r="J681" s="7"/>
      <c r="K681" s="7"/>
      <c r="L681" s="7"/>
    </row>
    <row r="682" spans="3:12" ht="15.75" customHeight="1">
      <c r="C682" s="7"/>
      <c r="D682" s="7"/>
      <c r="E682" s="7"/>
      <c r="F682" s="7"/>
      <c r="G682" s="7"/>
      <c r="H682" s="7"/>
      <c r="I682" s="7"/>
      <c r="J682" s="7"/>
      <c r="K682" s="7"/>
      <c r="L682" s="7"/>
    </row>
    <row r="683" spans="3:12" ht="15.75" customHeight="1">
      <c r="C683" s="7"/>
      <c r="D683" s="7"/>
      <c r="E683" s="7"/>
      <c r="F683" s="7"/>
      <c r="G683" s="7"/>
      <c r="H683" s="7"/>
      <c r="I683" s="7"/>
      <c r="J683" s="7"/>
      <c r="K683" s="7"/>
      <c r="L683" s="7"/>
    </row>
    <row r="684" spans="3:12" ht="15.75" customHeight="1">
      <c r="C684" s="7"/>
      <c r="D684" s="7"/>
      <c r="E684" s="7"/>
      <c r="F684" s="7"/>
      <c r="G684" s="7"/>
      <c r="H684" s="7"/>
      <c r="I684" s="7"/>
      <c r="J684" s="7"/>
      <c r="K684" s="7"/>
      <c r="L684" s="7"/>
    </row>
    <row r="685" spans="3:12" ht="15.75" customHeight="1">
      <c r="C685" s="7"/>
      <c r="D685" s="7"/>
      <c r="E685" s="7"/>
      <c r="F685" s="7"/>
      <c r="G685" s="7"/>
      <c r="H685" s="7"/>
      <c r="I685" s="7"/>
      <c r="J685" s="7"/>
      <c r="K685" s="7"/>
      <c r="L685" s="7"/>
    </row>
    <row r="686" spans="3:12" ht="15.75" customHeight="1">
      <c r="C686" s="7"/>
      <c r="D686" s="7"/>
      <c r="E686" s="7"/>
      <c r="F686" s="7"/>
      <c r="G686" s="7"/>
      <c r="H686" s="7"/>
      <c r="I686" s="7"/>
      <c r="J686" s="7"/>
      <c r="K686" s="7"/>
      <c r="L686" s="7"/>
    </row>
    <row r="687" spans="3:12" ht="15.75" customHeight="1">
      <c r="C687" s="7"/>
      <c r="D687" s="7"/>
      <c r="E687" s="7"/>
      <c r="F687" s="7"/>
      <c r="G687" s="7"/>
      <c r="H687" s="7"/>
      <c r="I687" s="7"/>
      <c r="J687" s="7"/>
      <c r="K687" s="7"/>
      <c r="L687" s="7"/>
    </row>
    <row r="688" spans="3:12" ht="15.75" customHeight="1">
      <c r="C688" s="7"/>
      <c r="D688" s="7"/>
      <c r="E688" s="7"/>
      <c r="F688" s="7"/>
      <c r="G688" s="7"/>
      <c r="H688" s="7"/>
      <c r="I688" s="7"/>
      <c r="J688" s="7"/>
      <c r="K688" s="7"/>
      <c r="L688" s="7"/>
    </row>
    <row r="689" spans="3:12" ht="15.75" customHeight="1">
      <c r="C689" s="7"/>
      <c r="D689" s="7"/>
      <c r="E689" s="7"/>
      <c r="F689" s="7"/>
      <c r="G689" s="7"/>
      <c r="H689" s="7"/>
      <c r="I689" s="7"/>
      <c r="J689" s="7"/>
      <c r="K689" s="7"/>
      <c r="L689" s="7"/>
    </row>
    <row r="690" spans="3:12" ht="15.75" customHeight="1">
      <c r="C690" s="7"/>
      <c r="D690" s="7"/>
      <c r="E690" s="7"/>
      <c r="F690" s="7"/>
      <c r="G690" s="7"/>
      <c r="H690" s="7"/>
      <c r="I690" s="7"/>
      <c r="J690" s="7"/>
      <c r="K690" s="7"/>
      <c r="L690" s="7"/>
    </row>
    <row r="691" spans="3:12" ht="15.75" customHeight="1">
      <c r="C691" s="7"/>
      <c r="D691" s="7"/>
      <c r="E691" s="7"/>
      <c r="F691" s="7"/>
      <c r="G691" s="7"/>
      <c r="H691" s="7"/>
      <c r="I691" s="7"/>
      <c r="J691" s="7"/>
      <c r="K691" s="7"/>
      <c r="L691" s="7"/>
    </row>
    <row r="692" spans="3:12" ht="15.75" customHeight="1">
      <c r="C692" s="7"/>
      <c r="D692" s="7"/>
      <c r="E692" s="7"/>
      <c r="F692" s="7"/>
      <c r="G692" s="7"/>
      <c r="H692" s="7"/>
      <c r="I692" s="7"/>
      <c r="J692" s="7"/>
      <c r="K692" s="7"/>
      <c r="L692" s="7"/>
    </row>
    <row r="693" spans="3:12" ht="15.75" customHeight="1">
      <c r="C693" s="7"/>
      <c r="D693" s="7"/>
      <c r="E693" s="7"/>
      <c r="F693" s="7"/>
      <c r="G693" s="7"/>
      <c r="H693" s="7"/>
      <c r="I693" s="7"/>
      <c r="J693" s="7"/>
      <c r="K693" s="7"/>
      <c r="L693" s="7"/>
    </row>
    <row r="694" spans="3:12" ht="15.75" customHeight="1">
      <c r="C694" s="7"/>
      <c r="D694" s="7"/>
      <c r="E694" s="7"/>
      <c r="F694" s="7"/>
      <c r="G694" s="7"/>
      <c r="H694" s="7"/>
      <c r="I694" s="7"/>
      <c r="J694" s="7"/>
      <c r="K694" s="7"/>
      <c r="L694" s="7"/>
    </row>
    <row r="695" spans="3:12" ht="15.75" customHeight="1">
      <c r="C695" s="7"/>
      <c r="D695" s="7"/>
      <c r="E695" s="7"/>
      <c r="F695" s="7"/>
      <c r="G695" s="7"/>
      <c r="H695" s="7"/>
      <c r="I695" s="7"/>
      <c r="J695" s="7"/>
      <c r="K695" s="7"/>
      <c r="L695" s="7"/>
    </row>
    <row r="696" spans="3:12" ht="15.75" customHeight="1">
      <c r="C696" s="7"/>
      <c r="D696" s="7"/>
      <c r="E696" s="7"/>
      <c r="F696" s="7"/>
      <c r="G696" s="7"/>
      <c r="H696" s="7"/>
      <c r="I696" s="7"/>
      <c r="J696" s="7"/>
      <c r="K696" s="7"/>
      <c r="L696" s="7"/>
    </row>
    <row r="697" spans="3:12" ht="15.75" customHeight="1">
      <c r="C697" s="7"/>
      <c r="D697" s="7"/>
      <c r="E697" s="7"/>
      <c r="F697" s="7"/>
      <c r="G697" s="7"/>
      <c r="H697" s="7"/>
      <c r="I697" s="7"/>
      <c r="J697" s="7"/>
      <c r="K697" s="7"/>
      <c r="L697" s="7"/>
    </row>
    <row r="698" spans="3:12" ht="15.75" customHeight="1">
      <c r="C698" s="7"/>
      <c r="D698" s="7"/>
      <c r="E698" s="7"/>
      <c r="F698" s="7"/>
      <c r="G698" s="7"/>
      <c r="H698" s="7"/>
      <c r="I698" s="7"/>
      <c r="J698" s="7"/>
      <c r="K698" s="7"/>
      <c r="L698" s="7"/>
    </row>
    <row r="699" spans="3:12" ht="15.75" customHeight="1">
      <c r="C699" s="7"/>
      <c r="D699" s="7"/>
      <c r="E699" s="7"/>
      <c r="F699" s="7"/>
      <c r="G699" s="7"/>
      <c r="H699" s="7"/>
      <c r="I699" s="7"/>
      <c r="J699" s="7"/>
      <c r="K699" s="7"/>
      <c r="L699" s="7"/>
    </row>
    <row r="700" spans="3:12" ht="15.75" customHeight="1">
      <c r="C700" s="7"/>
      <c r="D700" s="7"/>
      <c r="E700" s="7"/>
      <c r="F700" s="7"/>
      <c r="G700" s="7"/>
      <c r="H700" s="7"/>
      <c r="I700" s="7"/>
      <c r="J700" s="7"/>
      <c r="K700" s="7"/>
      <c r="L700" s="7"/>
    </row>
    <row r="701" spans="3:12" ht="15.75" customHeight="1">
      <c r="C701" s="7"/>
      <c r="D701" s="7"/>
      <c r="E701" s="7"/>
      <c r="F701" s="7"/>
      <c r="G701" s="7"/>
      <c r="H701" s="7"/>
      <c r="I701" s="7"/>
      <c r="J701" s="7"/>
      <c r="K701" s="7"/>
      <c r="L701" s="7"/>
    </row>
    <row r="702" spans="3:12" ht="15.75" customHeight="1">
      <c r="C702" s="7"/>
      <c r="D702" s="7"/>
      <c r="E702" s="7"/>
      <c r="F702" s="7"/>
      <c r="G702" s="7"/>
      <c r="H702" s="7"/>
      <c r="I702" s="7"/>
      <c r="J702" s="7"/>
      <c r="K702" s="7"/>
      <c r="L702" s="7"/>
    </row>
    <row r="703" spans="3:12" ht="15.75" customHeight="1">
      <c r="C703" s="7"/>
      <c r="D703" s="7"/>
      <c r="E703" s="7"/>
      <c r="F703" s="7"/>
      <c r="G703" s="7"/>
      <c r="H703" s="7"/>
      <c r="I703" s="7"/>
      <c r="J703" s="7"/>
      <c r="K703" s="7"/>
      <c r="L703" s="7"/>
    </row>
    <row r="704" spans="3:12" ht="15.75" customHeight="1">
      <c r="C704" s="7"/>
      <c r="D704" s="7"/>
      <c r="E704" s="7"/>
      <c r="F704" s="7"/>
      <c r="G704" s="7"/>
      <c r="H704" s="7"/>
      <c r="I704" s="7"/>
      <c r="J704" s="7"/>
      <c r="K704" s="7"/>
      <c r="L704" s="7"/>
    </row>
    <row r="705" spans="3:12" ht="15.75" customHeight="1">
      <c r="C705" s="7"/>
      <c r="D705" s="7"/>
      <c r="E705" s="7"/>
      <c r="F705" s="7"/>
      <c r="G705" s="7"/>
      <c r="H705" s="7"/>
      <c r="I705" s="7"/>
      <c r="J705" s="7"/>
      <c r="K705" s="7"/>
      <c r="L705" s="7"/>
    </row>
    <row r="706" spans="3:12" ht="15.75" customHeight="1">
      <c r="C706" s="7"/>
      <c r="D706" s="7"/>
      <c r="E706" s="7"/>
      <c r="F706" s="7"/>
      <c r="G706" s="7"/>
      <c r="H706" s="7"/>
      <c r="I706" s="7"/>
      <c r="J706" s="7"/>
      <c r="K706" s="7"/>
      <c r="L706" s="7"/>
    </row>
    <row r="707" spans="3:12" ht="15.75" customHeight="1">
      <c r="C707" s="7"/>
      <c r="D707" s="7"/>
      <c r="E707" s="7"/>
      <c r="F707" s="7"/>
      <c r="G707" s="7"/>
      <c r="H707" s="7"/>
      <c r="I707" s="7"/>
      <c r="J707" s="7"/>
      <c r="K707" s="7"/>
      <c r="L707" s="7"/>
    </row>
    <row r="708" spans="3:12" ht="15.75" customHeight="1">
      <c r="C708" s="7"/>
      <c r="D708" s="7"/>
      <c r="E708" s="7"/>
      <c r="F708" s="7"/>
      <c r="G708" s="7"/>
      <c r="H708" s="7"/>
      <c r="I708" s="7"/>
      <c r="J708" s="7"/>
      <c r="K708" s="7"/>
      <c r="L708" s="7"/>
    </row>
    <row r="709" spans="3:12" ht="15.75" customHeight="1">
      <c r="C709" s="7"/>
      <c r="D709" s="7"/>
      <c r="E709" s="7"/>
      <c r="F709" s="7"/>
      <c r="G709" s="7"/>
      <c r="H709" s="7"/>
      <c r="I709" s="7"/>
      <c r="J709" s="7"/>
      <c r="K709" s="7"/>
      <c r="L709" s="7"/>
    </row>
    <row r="710" spans="3:12" ht="15.75" customHeight="1">
      <c r="C710" s="7"/>
      <c r="D710" s="7"/>
      <c r="E710" s="7"/>
      <c r="F710" s="7"/>
      <c r="G710" s="7"/>
      <c r="H710" s="7"/>
      <c r="I710" s="7"/>
      <c r="J710" s="7"/>
      <c r="K710" s="7"/>
      <c r="L710" s="7"/>
    </row>
    <row r="711" spans="3:12" ht="15.75" customHeight="1">
      <c r="C711" s="7"/>
      <c r="D711" s="7"/>
      <c r="E711" s="7"/>
      <c r="F711" s="7"/>
      <c r="G711" s="7"/>
      <c r="H711" s="7"/>
      <c r="I711" s="7"/>
      <c r="J711" s="7"/>
      <c r="K711" s="7"/>
      <c r="L711" s="7"/>
    </row>
    <row r="712" spans="3:12" ht="15.75" customHeight="1">
      <c r="C712" s="7"/>
      <c r="D712" s="7"/>
      <c r="E712" s="7"/>
      <c r="F712" s="7"/>
      <c r="G712" s="7"/>
      <c r="H712" s="7"/>
      <c r="I712" s="7"/>
      <c r="J712" s="7"/>
      <c r="K712" s="7"/>
      <c r="L712" s="7"/>
    </row>
    <row r="713" spans="3:12" ht="15.75" customHeight="1">
      <c r="C713" s="7"/>
      <c r="D713" s="7"/>
      <c r="E713" s="7"/>
      <c r="F713" s="7"/>
      <c r="G713" s="7"/>
      <c r="H713" s="7"/>
      <c r="I713" s="7"/>
      <c r="J713" s="7"/>
      <c r="K713" s="7"/>
      <c r="L713" s="7"/>
    </row>
    <row r="714" spans="3:12" ht="15.75" customHeight="1">
      <c r="C714" s="7"/>
      <c r="D714" s="7"/>
      <c r="E714" s="7"/>
      <c r="F714" s="7"/>
      <c r="G714" s="7"/>
      <c r="H714" s="7"/>
      <c r="I714" s="7"/>
      <c r="J714" s="7"/>
      <c r="K714" s="7"/>
      <c r="L714" s="7"/>
    </row>
    <row r="715" spans="3:12" ht="15.75" customHeight="1">
      <c r="C715" s="7"/>
      <c r="D715" s="7"/>
      <c r="E715" s="7"/>
      <c r="F715" s="7"/>
      <c r="G715" s="7"/>
      <c r="H715" s="7"/>
      <c r="I715" s="7"/>
      <c r="J715" s="7"/>
      <c r="K715" s="7"/>
      <c r="L715" s="7"/>
    </row>
    <row r="716" spans="3:12" ht="15.75" customHeight="1">
      <c r="C716" s="7"/>
      <c r="D716" s="7"/>
      <c r="E716" s="7"/>
      <c r="F716" s="7"/>
      <c r="G716" s="7"/>
      <c r="H716" s="7"/>
      <c r="I716" s="7"/>
      <c r="J716" s="7"/>
      <c r="K716" s="7"/>
      <c r="L716" s="7"/>
    </row>
    <row r="717" spans="3:12" ht="15.75" customHeight="1">
      <c r="C717" s="7"/>
      <c r="D717" s="7"/>
      <c r="E717" s="7"/>
      <c r="F717" s="7"/>
      <c r="G717" s="7"/>
      <c r="H717" s="7"/>
      <c r="I717" s="7"/>
      <c r="J717" s="7"/>
      <c r="K717" s="7"/>
      <c r="L717" s="7"/>
    </row>
    <row r="718" spans="3:12" ht="15.75" customHeight="1">
      <c r="C718" s="7"/>
      <c r="D718" s="7"/>
      <c r="E718" s="7"/>
      <c r="F718" s="7"/>
      <c r="G718" s="7"/>
      <c r="H718" s="7"/>
      <c r="I718" s="7"/>
      <c r="J718" s="7"/>
      <c r="K718" s="7"/>
      <c r="L718" s="7"/>
    </row>
    <row r="719" spans="3:12" ht="15.75" customHeight="1">
      <c r="C719" s="7"/>
      <c r="D719" s="7"/>
      <c r="E719" s="7"/>
      <c r="F719" s="7"/>
      <c r="G719" s="7"/>
      <c r="H719" s="7"/>
      <c r="I719" s="7"/>
      <c r="J719" s="7"/>
      <c r="K719" s="7"/>
      <c r="L719" s="7"/>
    </row>
    <row r="720" spans="3:12" ht="15.75" customHeight="1">
      <c r="C720" s="7"/>
      <c r="D720" s="7"/>
      <c r="E720" s="7"/>
      <c r="F720" s="7"/>
      <c r="G720" s="7"/>
      <c r="H720" s="7"/>
      <c r="I720" s="7"/>
      <c r="J720" s="7"/>
      <c r="K720" s="7"/>
      <c r="L720" s="7"/>
    </row>
    <row r="721" spans="3:12" ht="15.75" customHeight="1">
      <c r="C721" s="7"/>
      <c r="D721" s="7"/>
      <c r="E721" s="7"/>
      <c r="F721" s="7"/>
      <c r="G721" s="7"/>
      <c r="H721" s="7"/>
      <c r="I721" s="7"/>
      <c r="J721" s="7"/>
      <c r="K721" s="7"/>
      <c r="L721" s="7"/>
    </row>
    <row r="722" spans="3:12" ht="15.75" customHeight="1">
      <c r="C722" s="7"/>
      <c r="D722" s="7"/>
      <c r="E722" s="7"/>
      <c r="F722" s="7"/>
      <c r="G722" s="7"/>
      <c r="H722" s="7"/>
      <c r="I722" s="7"/>
      <c r="J722" s="7"/>
      <c r="K722" s="7"/>
      <c r="L722" s="7"/>
    </row>
    <row r="723" spans="3:12" ht="15.75" customHeight="1">
      <c r="C723" s="7"/>
      <c r="D723" s="7"/>
      <c r="E723" s="7"/>
      <c r="F723" s="7"/>
      <c r="G723" s="7"/>
      <c r="H723" s="7"/>
      <c r="I723" s="7"/>
      <c r="J723" s="7"/>
      <c r="K723" s="7"/>
      <c r="L723" s="7"/>
    </row>
    <row r="724" spans="3:12" ht="15.75" customHeight="1">
      <c r="C724" s="7"/>
      <c r="D724" s="7"/>
      <c r="E724" s="7"/>
      <c r="F724" s="7"/>
      <c r="G724" s="7"/>
      <c r="H724" s="7"/>
      <c r="I724" s="7"/>
      <c r="J724" s="7"/>
      <c r="K724" s="7"/>
      <c r="L724" s="7"/>
    </row>
    <row r="725" spans="3:12" ht="15.75" customHeight="1">
      <c r="C725" s="7"/>
      <c r="D725" s="7"/>
      <c r="E725" s="7"/>
      <c r="F725" s="7"/>
      <c r="G725" s="7"/>
      <c r="H725" s="7"/>
      <c r="I725" s="7"/>
      <c r="J725" s="7"/>
      <c r="K725" s="7"/>
      <c r="L725" s="7"/>
    </row>
    <row r="726" spans="3:12" ht="15.75" customHeight="1">
      <c r="C726" s="7"/>
      <c r="D726" s="7"/>
      <c r="E726" s="7"/>
      <c r="F726" s="7"/>
      <c r="G726" s="7"/>
      <c r="H726" s="7"/>
      <c r="I726" s="7"/>
      <c r="J726" s="7"/>
      <c r="K726" s="7"/>
      <c r="L726" s="7"/>
    </row>
    <row r="727" spans="3:12" ht="15.75" customHeight="1">
      <c r="C727" s="7"/>
      <c r="D727" s="7"/>
      <c r="E727" s="7"/>
      <c r="F727" s="7"/>
      <c r="G727" s="7"/>
      <c r="H727" s="7"/>
      <c r="I727" s="7"/>
      <c r="J727" s="7"/>
      <c r="K727" s="7"/>
      <c r="L727" s="7"/>
    </row>
    <row r="728" spans="3:12" ht="15.75" customHeight="1">
      <c r="C728" s="7"/>
      <c r="D728" s="7"/>
      <c r="E728" s="7"/>
      <c r="F728" s="7"/>
      <c r="G728" s="7"/>
      <c r="H728" s="7"/>
      <c r="I728" s="7"/>
      <c r="J728" s="7"/>
      <c r="K728" s="7"/>
      <c r="L728" s="7"/>
    </row>
    <row r="729" spans="3:12" ht="15.75" customHeight="1">
      <c r="C729" s="7"/>
      <c r="D729" s="7"/>
      <c r="E729" s="7"/>
      <c r="F729" s="7"/>
      <c r="G729" s="7"/>
      <c r="H729" s="7"/>
      <c r="I729" s="7"/>
      <c r="J729" s="7"/>
      <c r="K729" s="7"/>
      <c r="L729" s="7"/>
    </row>
    <row r="730" spans="3:12" ht="15.75" customHeight="1">
      <c r="C730" s="7"/>
      <c r="D730" s="7"/>
      <c r="E730" s="7"/>
      <c r="F730" s="7"/>
      <c r="G730" s="7"/>
      <c r="H730" s="7"/>
      <c r="I730" s="7"/>
      <c r="J730" s="7"/>
      <c r="K730" s="7"/>
      <c r="L730" s="7"/>
    </row>
    <row r="731" spans="3:12" ht="15.75" customHeight="1">
      <c r="C731" s="7"/>
      <c r="D731" s="7"/>
      <c r="E731" s="7"/>
      <c r="F731" s="7"/>
      <c r="G731" s="7"/>
      <c r="H731" s="7"/>
      <c r="I731" s="7"/>
      <c r="J731" s="7"/>
      <c r="K731" s="7"/>
      <c r="L731" s="7"/>
    </row>
    <row r="732" spans="3:12" ht="15.75" customHeight="1">
      <c r="C732" s="7"/>
      <c r="D732" s="7"/>
      <c r="E732" s="7"/>
      <c r="F732" s="7"/>
      <c r="G732" s="7"/>
      <c r="H732" s="7"/>
      <c r="I732" s="7"/>
      <c r="J732" s="7"/>
      <c r="K732" s="7"/>
      <c r="L732" s="7"/>
    </row>
    <row r="733" spans="3:12" ht="15.75" customHeight="1">
      <c r="C733" s="7"/>
      <c r="D733" s="7"/>
      <c r="E733" s="7"/>
      <c r="F733" s="7"/>
      <c r="G733" s="7"/>
      <c r="H733" s="7"/>
      <c r="I733" s="7"/>
      <c r="J733" s="7"/>
      <c r="K733" s="7"/>
      <c r="L733" s="7"/>
    </row>
    <row r="734" spans="3:12" ht="15.75" customHeight="1">
      <c r="C734" s="7"/>
      <c r="D734" s="7"/>
      <c r="E734" s="7"/>
      <c r="F734" s="7"/>
      <c r="G734" s="7"/>
      <c r="H734" s="7"/>
      <c r="I734" s="7"/>
      <c r="J734" s="7"/>
      <c r="K734" s="7"/>
      <c r="L734" s="7"/>
    </row>
    <row r="735" spans="3:12" ht="15.75" customHeight="1">
      <c r="C735" s="7"/>
      <c r="D735" s="7"/>
      <c r="E735" s="7"/>
      <c r="F735" s="7"/>
      <c r="G735" s="7"/>
      <c r="H735" s="7"/>
      <c r="I735" s="7"/>
      <c r="J735" s="7"/>
      <c r="K735" s="7"/>
      <c r="L735" s="7"/>
    </row>
    <row r="736" spans="3:12" ht="15.75" customHeight="1">
      <c r="C736" s="7"/>
      <c r="D736" s="7"/>
      <c r="E736" s="7"/>
      <c r="F736" s="7"/>
      <c r="G736" s="7"/>
      <c r="H736" s="7"/>
      <c r="I736" s="7"/>
      <c r="J736" s="7"/>
      <c r="K736" s="7"/>
      <c r="L736" s="7"/>
    </row>
    <row r="737" spans="3:12" ht="15.75" customHeight="1">
      <c r="C737" s="7"/>
      <c r="D737" s="7"/>
      <c r="E737" s="7"/>
      <c r="F737" s="7"/>
      <c r="G737" s="7"/>
      <c r="H737" s="7"/>
      <c r="I737" s="7"/>
      <c r="J737" s="7"/>
      <c r="K737" s="7"/>
      <c r="L737" s="7"/>
    </row>
    <row r="738" spans="3:12" ht="15.75" customHeight="1">
      <c r="C738" s="7"/>
      <c r="D738" s="7"/>
      <c r="E738" s="7"/>
      <c r="F738" s="7"/>
      <c r="G738" s="7"/>
      <c r="H738" s="7"/>
      <c r="I738" s="7"/>
      <c r="J738" s="7"/>
      <c r="K738" s="7"/>
      <c r="L738" s="7"/>
    </row>
    <row r="739" spans="3:12" ht="15.75" customHeight="1"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spans="3:12" ht="15.75" customHeight="1">
      <c r="C740" s="7"/>
      <c r="D740" s="7"/>
      <c r="E740" s="7"/>
      <c r="F740" s="7"/>
      <c r="G740" s="7"/>
      <c r="H740" s="7"/>
      <c r="I740" s="7"/>
      <c r="J740" s="7"/>
      <c r="K740" s="7"/>
      <c r="L740" s="7"/>
    </row>
    <row r="741" spans="3:12" ht="15.75" customHeight="1">
      <c r="C741" s="7"/>
      <c r="D741" s="7"/>
      <c r="E741" s="7"/>
      <c r="F741" s="7"/>
      <c r="G741" s="7"/>
      <c r="H741" s="7"/>
      <c r="I741" s="7"/>
      <c r="J741" s="7"/>
      <c r="K741" s="7"/>
      <c r="L741" s="7"/>
    </row>
    <row r="742" spans="3:12" ht="15.75" customHeight="1">
      <c r="C742" s="7"/>
      <c r="D742" s="7"/>
      <c r="E742" s="7"/>
      <c r="F742" s="7"/>
      <c r="G742" s="7"/>
      <c r="H742" s="7"/>
      <c r="I742" s="7"/>
      <c r="J742" s="7"/>
      <c r="K742" s="7"/>
      <c r="L742" s="7"/>
    </row>
    <row r="743" spans="3:12" ht="15.75" customHeight="1">
      <c r="C743" s="7"/>
      <c r="D743" s="7"/>
      <c r="E743" s="7"/>
      <c r="F743" s="7"/>
      <c r="G743" s="7"/>
      <c r="H743" s="7"/>
      <c r="I743" s="7"/>
      <c r="J743" s="7"/>
      <c r="K743" s="7"/>
      <c r="L743" s="7"/>
    </row>
    <row r="744" spans="3:12" ht="15.75" customHeight="1">
      <c r="C744" s="7"/>
      <c r="D744" s="7"/>
      <c r="E744" s="7"/>
      <c r="F744" s="7"/>
      <c r="G744" s="7"/>
      <c r="H744" s="7"/>
      <c r="I744" s="7"/>
      <c r="J744" s="7"/>
      <c r="K744" s="7"/>
      <c r="L744" s="7"/>
    </row>
    <row r="745" spans="3:12" ht="15.75" customHeight="1">
      <c r="C745" s="7"/>
      <c r="D745" s="7"/>
      <c r="E745" s="7"/>
      <c r="F745" s="7"/>
      <c r="G745" s="7"/>
      <c r="H745" s="7"/>
      <c r="I745" s="7"/>
      <c r="J745" s="7"/>
      <c r="K745" s="7"/>
      <c r="L745" s="7"/>
    </row>
    <row r="746" spans="3:12" ht="15.75" customHeight="1">
      <c r="C746" s="7"/>
      <c r="D746" s="7"/>
      <c r="E746" s="7"/>
      <c r="F746" s="7"/>
      <c r="G746" s="7"/>
      <c r="H746" s="7"/>
      <c r="I746" s="7"/>
      <c r="J746" s="7"/>
      <c r="K746" s="7"/>
      <c r="L746" s="7"/>
    </row>
    <row r="747" spans="3:12" ht="15.75" customHeight="1">
      <c r="C747" s="7"/>
      <c r="D747" s="7"/>
      <c r="E747" s="7"/>
      <c r="F747" s="7"/>
      <c r="G747" s="7"/>
      <c r="H747" s="7"/>
      <c r="I747" s="7"/>
      <c r="J747" s="7"/>
      <c r="K747" s="7"/>
      <c r="L747" s="7"/>
    </row>
    <row r="748" spans="3:12" ht="15.75" customHeight="1">
      <c r="C748" s="7"/>
      <c r="D748" s="7"/>
      <c r="E748" s="7"/>
      <c r="F748" s="7"/>
      <c r="G748" s="7"/>
      <c r="H748" s="7"/>
      <c r="I748" s="7"/>
      <c r="J748" s="7"/>
      <c r="K748" s="7"/>
      <c r="L748" s="7"/>
    </row>
    <row r="749" spans="3:12" ht="15.75" customHeight="1">
      <c r="C749" s="7"/>
      <c r="D749" s="7"/>
      <c r="E749" s="7"/>
      <c r="F749" s="7"/>
      <c r="G749" s="7"/>
      <c r="H749" s="7"/>
      <c r="I749" s="7"/>
      <c r="J749" s="7"/>
      <c r="K749" s="7"/>
      <c r="L749" s="7"/>
    </row>
    <row r="750" spans="3:12" ht="15.75" customHeight="1">
      <c r="C750" s="7"/>
      <c r="D750" s="7"/>
      <c r="E750" s="7"/>
      <c r="F750" s="7"/>
      <c r="G750" s="7"/>
      <c r="H750" s="7"/>
      <c r="I750" s="7"/>
      <c r="J750" s="7"/>
      <c r="K750" s="7"/>
      <c r="L750" s="7"/>
    </row>
    <row r="751" spans="3:12" ht="15.75" customHeight="1">
      <c r="C751" s="7"/>
      <c r="D751" s="7"/>
      <c r="E751" s="7"/>
      <c r="F751" s="7"/>
      <c r="G751" s="7"/>
      <c r="H751" s="7"/>
      <c r="I751" s="7"/>
      <c r="J751" s="7"/>
      <c r="K751" s="7"/>
      <c r="L751" s="7"/>
    </row>
    <row r="752" spans="3:12" ht="15.75" customHeight="1">
      <c r="C752" s="7"/>
      <c r="D752" s="7"/>
      <c r="E752" s="7"/>
      <c r="F752" s="7"/>
      <c r="G752" s="7"/>
      <c r="H752" s="7"/>
      <c r="I752" s="7"/>
      <c r="J752" s="7"/>
      <c r="K752" s="7"/>
      <c r="L752" s="7"/>
    </row>
    <row r="753" spans="3:12" ht="15.75" customHeight="1">
      <c r="C753" s="7"/>
      <c r="D753" s="7"/>
      <c r="E753" s="7"/>
      <c r="F753" s="7"/>
      <c r="G753" s="7"/>
      <c r="H753" s="7"/>
      <c r="I753" s="7"/>
      <c r="J753" s="7"/>
      <c r="K753" s="7"/>
      <c r="L753" s="7"/>
    </row>
    <row r="754" spans="3:12" ht="15.75" customHeight="1">
      <c r="C754" s="7"/>
      <c r="D754" s="7"/>
      <c r="E754" s="7"/>
      <c r="F754" s="7"/>
      <c r="G754" s="7"/>
      <c r="H754" s="7"/>
      <c r="I754" s="7"/>
      <c r="J754" s="7"/>
      <c r="K754" s="7"/>
      <c r="L754" s="7"/>
    </row>
    <row r="755" spans="3:12" ht="15.75" customHeight="1">
      <c r="C755" s="7"/>
      <c r="D755" s="7"/>
      <c r="E755" s="7"/>
      <c r="F755" s="7"/>
      <c r="G755" s="7"/>
      <c r="H755" s="7"/>
      <c r="I755" s="7"/>
      <c r="J755" s="7"/>
      <c r="K755" s="7"/>
      <c r="L755" s="7"/>
    </row>
    <row r="756" spans="3:12" ht="15.75" customHeight="1">
      <c r="C756" s="7"/>
      <c r="D756" s="7"/>
      <c r="E756" s="7"/>
      <c r="F756" s="7"/>
      <c r="G756" s="7"/>
      <c r="H756" s="7"/>
      <c r="I756" s="7"/>
      <c r="J756" s="7"/>
      <c r="K756" s="7"/>
      <c r="L756" s="7"/>
    </row>
    <row r="757" spans="3:12" ht="15.75" customHeight="1">
      <c r="C757" s="7"/>
      <c r="D757" s="7"/>
      <c r="E757" s="7"/>
      <c r="F757" s="7"/>
      <c r="G757" s="7"/>
      <c r="H757" s="7"/>
      <c r="I757" s="7"/>
      <c r="J757" s="7"/>
      <c r="K757" s="7"/>
      <c r="L757" s="7"/>
    </row>
    <row r="758" spans="3:12" ht="15.75" customHeight="1">
      <c r="C758" s="7"/>
      <c r="D758" s="7"/>
      <c r="E758" s="7"/>
      <c r="F758" s="7"/>
      <c r="G758" s="7"/>
      <c r="H758" s="7"/>
      <c r="I758" s="7"/>
      <c r="J758" s="7"/>
      <c r="K758" s="7"/>
      <c r="L758" s="7"/>
    </row>
    <row r="759" spans="3:12" ht="15.75" customHeight="1">
      <c r="C759" s="7"/>
      <c r="D759" s="7"/>
      <c r="E759" s="7"/>
      <c r="F759" s="7"/>
      <c r="G759" s="7"/>
      <c r="H759" s="7"/>
      <c r="I759" s="7"/>
      <c r="J759" s="7"/>
      <c r="K759" s="7"/>
      <c r="L759" s="7"/>
    </row>
    <row r="760" spans="3:12" ht="15.75" customHeight="1">
      <c r="C760" s="7"/>
      <c r="D760" s="7"/>
      <c r="E760" s="7"/>
      <c r="F760" s="7"/>
      <c r="G760" s="7"/>
      <c r="H760" s="7"/>
      <c r="I760" s="7"/>
      <c r="J760" s="7"/>
      <c r="K760" s="7"/>
      <c r="L760" s="7"/>
    </row>
    <row r="761" spans="3:12" ht="15.75" customHeight="1">
      <c r="C761" s="7"/>
      <c r="D761" s="7"/>
      <c r="E761" s="7"/>
      <c r="F761" s="7"/>
      <c r="G761" s="7"/>
      <c r="H761" s="7"/>
      <c r="I761" s="7"/>
      <c r="J761" s="7"/>
      <c r="K761" s="7"/>
      <c r="L761" s="7"/>
    </row>
    <row r="762" spans="3:12" ht="15.75" customHeight="1">
      <c r="C762" s="7"/>
      <c r="D762" s="7"/>
      <c r="E762" s="7"/>
      <c r="F762" s="7"/>
      <c r="G762" s="7"/>
      <c r="H762" s="7"/>
      <c r="I762" s="7"/>
      <c r="J762" s="7"/>
      <c r="K762" s="7"/>
      <c r="L762" s="7"/>
    </row>
    <row r="763" spans="3:12" ht="15.75" customHeight="1">
      <c r="C763" s="7"/>
      <c r="D763" s="7"/>
      <c r="E763" s="7"/>
      <c r="F763" s="7"/>
      <c r="G763" s="7"/>
      <c r="H763" s="7"/>
      <c r="I763" s="7"/>
      <c r="J763" s="7"/>
      <c r="K763" s="7"/>
      <c r="L763" s="7"/>
    </row>
    <row r="764" spans="3:12" ht="15.75" customHeight="1">
      <c r="C764" s="7"/>
      <c r="D764" s="7"/>
      <c r="E764" s="7"/>
      <c r="F764" s="7"/>
      <c r="G764" s="7"/>
      <c r="H764" s="7"/>
      <c r="I764" s="7"/>
      <c r="J764" s="7"/>
      <c r="K764" s="7"/>
      <c r="L764" s="7"/>
    </row>
    <row r="765" spans="3:12" ht="15.75" customHeight="1">
      <c r="C765" s="7"/>
      <c r="D765" s="7"/>
      <c r="E765" s="7"/>
      <c r="F765" s="7"/>
      <c r="G765" s="7"/>
      <c r="H765" s="7"/>
      <c r="I765" s="7"/>
      <c r="J765" s="7"/>
      <c r="K765" s="7"/>
      <c r="L765" s="7"/>
    </row>
    <row r="766" spans="3:12" ht="15.75" customHeight="1">
      <c r="C766" s="7"/>
      <c r="D766" s="7"/>
      <c r="E766" s="7"/>
      <c r="F766" s="7"/>
      <c r="G766" s="7"/>
      <c r="H766" s="7"/>
      <c r="I766" s="7"/>
      <c r="J766" s="7"/>
      <c r="K766" s="7"/>
      <c r="L766" s="7"/>
    </row>
    <row r="767" spans="3:12" ht="15.75" customHeight="1">
      <c r="C767" s="7"/>
      <c r="D767" s="7"/>
      <c r="E767" s="7"/>
      <c r="F767" s="7"/>
      <c r="G767" s="7"/>
      <c r="H767" s="7"/>
      <c r="I767" s="7"/>
      <c r="J767" s="7"/>
      <c r="K767" s="7"/>
      <c r="L767" s="7"/>
    </row>
    <row r="768" spans="3:12" ht="15.75" customHeight="1"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spans="3:12" ht="15.75" customHeight="1">
      <c r="C769" s="7"/>
      <c r="D769" s="7"/>
      <c r="E769" s="7"/>
      <c r="F769" s="7"/>
      <c r="G769" s="7"/>
      <c r="H769" s="7"/>
      <c r="I769" s="7"/>
      <c r="J769" s="7"/>
      <c r="K769" s="7"/>
      <c r="L769" s="7"/>
    </row>
    <row r="770" spans="3:12" ht="15.75" customHeight="1">
      <c r="C770" s="7"/>
      <c r="D770" s="7"/>
      <c r="E770" s="7"/>
      <c r="F770" s="7"/>
      <c r="G770" s="7"/>
      <c r="H770" s="7"/>
      <c r="I770" s="7"/>
      <c r="J770" s="7"/>
      <c r="K770" s="7"/>
      <c r="L770" s="7"/>
    </row>
    <row r="771" spans="3:12" ht="15.75" customHeight="1">
      <c r="C771" s="7"/>
      <c r="D771" s="7"/>
      <c r="E771" s="7"/>
      <c r="F771" s="7"/>
      <c r="G771" s="7"/>
      <c r="H771" s="7"/>
      <c r="I771" s="7"/>
      <c r="J771" s="7"/>
      <c r="K771" s="7"/>
      <c r="L771" s="7"/>
    </row>
    <row r="772" spans="3:12" ht="15.75" customHeight="1">
      <c r="C772" s="7"/>
      <c r="D772" s="7"/>
      <c r="E772" s="7"/>
      <c r="F772" s="7"/>
      <c r="G772" s="7"/>
      <c r="H772" s="7"/>
      <c r="I772" s="7"/>
      <c r="J772" s="7"/>
      <c r="K772" s="7"/>
      <c r="L772" s="7"/>
    </row>
    <row r="773" spans="3:12" ht="15.75" customHeight="1">
      <c r="C773" s="7"/>
      <c r="D773" s="7"/>
      <c r="E773" s="7"/>
      <c r="F773" s="7"/>
      <c r="G773" s="7"/>
      <c r="H773" s="7"/>
      <c r="I773" s="7"/>
      <c r="J773" s="7"/>
      <c r="K773" s="7"/>
      <c r="L773" s="7"/>
    </row>
    <row r="774" spans="3:12" ht="15.75" customHeight="1"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spans="3:12" ht="15.75" customHeight="1"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spans="3:12" ht="15.75" customHeight="1">
      <c r="C776" s="7"/>
      <c r="D776" s="7"/>
      <c r="E776" s="7"/>
      <c r="F776" s="7"/>
      <c r="G776" s="7"/>
      <c r="H776" s="7"/>
      <c r="I776" s="7"/>
      <c r="J776" s="7"/>
      <c r="K776" s="7"/>
      <c r="L776" s="7"/>
    </row>
    <row r="777" spans="3:12" ht="15.75" customHeight="1">
      <c r="C777" s="7"/>
      <c r="D777" s="7"/>
      <c r="E777" s="7"/>
      <c r="F777" s="7"/>
      <c r="G777" s="7"/>
      <c r="H777" s="7"/>
      <c r="I777" s="7"/>
      <c r="J777" s="7"/>
      <c r="K777" s="7"/>
      <c r="L777" s="7"/>
    </row>
    <row r="778" spans="3:12" ht="15.75" customHeight="1"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spans="3:12" ht="15.75" customHeight="1"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spans="3:12" ht="15.75" customHeight="1">
      <c r="C780" s="7"/>
      <c r="D780" s="7"/>
      <c r="E780" s="7"/>
      <c r="F780" s="7"/>
      <c r="G780" s="7"/>
      <c r="H780" s="7"/>
      <c r="I780" s="7"/>
      <c r="J780" s="7"/>
      <c r="K780" s="7"/>
      <c r="L780" s="7"/>
    </row>
    <row r="781" spans="3:12" ht="15.75" customHeight="1">
      <c r="C781" s="7"/>
      <c r="D781" s="7"/>
      <c r="E781" s="7"/>
      <c r="F781" s="7"/>
      <c r="G781" s="7"/>
      <c r="H781" s="7"/>
      <c r="I781" s="7"/>
      <c r="J781" s="7"/>
      <c r="K781" s="7"/>
      <c r="L781" s="7"/>
    </row>
    <row r="782" spans="3:12" ht="15.75" customHeight="1">
      <c r="C782" s="7"/>
      <c r="D782" s="7"/>
      <c r="E782" s="7"/>
      <c r="F782" s="7"/>
      <c r="G782" s="7"/>
      <c r="H782" s="7"/>
      <c r="I782" s="7"/>
      <c r="J782" s="7"/>
      <c r="K782" s="7"/>
      <c r="L782" s="7"/>
    </row>
    <row r="783" spans="3:12" ht="15.75" customHeight="1">
      <c r="C783" s="7"/>
      <c r="D783" s="7"/>
      <c r="E783" s="7"/>
      <c r="F783" s="7"/>
      <c r="G783" s="7"/>
      <c r="H783" s="7"/>
      <c r="I783" s="7"/>
      <c r="J783" s="7"/>
      <c r="K783" s="7"/>
      <c r="L783" s="7"/>
    </row>
    <row r="784" spans="3:12" ht="15.75" customHeight="1">
      <c r="C784" s="7"/>
      <c r="D784" s="7"/>
      <c r="E784" s="7"/>
      <c r="F784" s="7"/>
      <c r="G784" s="7"/>
      <c r="H784" s="7"/>
      <c r="I784" s="7"/>
      <c r="J784" s="7"/>
      <c r="K784" s="7"/>
      <c r="L784" s="7"/>
    </row>
    <row r="785" spans="3:12" ht="15.75" customHeight="1">
      <c r="C785" s="7"/>
      <c r="D785" s="7"/>
      <c r="E785" s="7"/>
      <c r="F785" s="7"/>
      <c r="G785" s="7"/>
      <c r="H785" s="7"/>
      <c r="I785" s="7"/>
      <c r="J785" s="7"/>
      <c r="K785" s="7"/>
      <c r="L785" s="7"/>
    </row>
    <row r="786" spans="3:12" ht="15.75" customHeight="1">
      <c r="C786" s="7"/>
      <c r="D786" s="7"/>
      <c r="E786" s="7"/>
      <c r="F786" s="7"/>
      <c r="G786" s="7"/>
      <c r="H786" s="7"/>
      <c r="I786" s="7"/>
      <c r="J786" s="7"/>
      <c r="K786" s="7"/>
      <c r="L786" s="7"/>
    </row>
    <row r="787" spans="3:12" ht="15.75" customHeight="1">
      <c r="C787" s="7"/>
      <c r="D787" s="7"/>
      <c r="E787" s="7"/>
      <c r="F787" s="7"/>
      <c r="G787" s="7"/>
      <c r="H787" s="7"/>
      <c r="I787" s="7"/>
      <c r="J787" s="7"/>
      <c r="K787" s="7"/>
      <c r="L787" s="7"/>
    </row>
    <row r="788" spans="3:12" ht="15.75" customHeight="1">
      <c r="C788" s="7"/>
      <c r="D788" s="7"/>
      <c r="E788" s="7"/>
      <c r="F788" s="7"/>
      <c r="G788" s="7"/>
      <c r="H788" s="7"/>
      <c r="I788" s="7"/>
      <c r="J788" s="7"/>
      <c r="K788" s="7"/>
      <c r="L788" s="7"/>
    </row>
    <row r="789" spans="3:12" ht="15.75" customHeight="1">
      <c r="C789" s="7"/>
      <c r="D789" s="7"/>
      <c r="E789" s="7"/>
      <c r="F789" s="7"/>
      <c r="G789" s="7"/>
      <c r="H789" s="7"/>
      <c r="I789" s="7"/>
      <c r="J789" s="7"/>
      <c r="K789" s="7"/>
      <c r="L789" s="7"/>
    </row>
    <row r="790" spans="3:12" ht="15.75" customHeight="1">
      <c r="C790" s="7"/>
      <c r="D790" s="7"/>
      <c r="E790" s="7"/>
      <c r="F790" s="7"/>
      <c r="G790" s="7"/>
      <c r="H790" s="7"/>
      <c r="I790" s="7"/>
      <c r="J790" s="7"/>
      <c r="K790" s="7"/>
      <c r="L790" s="7"/>
    </row>
    <row r="791" spans="3:12" ht="15.75" customHeight="1">
      <c r="C791" s="7"/>
      <c r="D791" s="7"/>
      <c r="E791" s="7"/>
      <c r="F791" s="7"/>
      <c r="G791" s="7"/>
      <c r="H791" s="7"/>
      <c r="I791" s="7"/>
      <c r="J791" s="7"/>
      <c r="K791" s="7"/>
      <c r="L791" s="7"/>
    </row>
    <row r="792" spans="3:12" ht="15.75" customHeight="1">
      <c r="C792" s="7"/>
      <c r="D792" s="7"/>
      <c r="E792" s="7"/>
      <c r="F792" s="7"/>
      <c r="G792" s="7"/>
      <c r="H792" s="7"/>
      <c r="I792" s="7"/>
      <c r="J792" s="7"/>
      <c r="K792" s="7"/>
      <c r="L792" s="7"/>
    </row>
    <row r="793" spans="3:12" ht="15.75" customHeight="1">
      <c r="C793" s="7"/>
      <c r="D793" s="7"/>
      <c r="E793" s="7"/>
      <c r="F793" s="7"/>
      <c r="G793" s="7"/>
      <c r="H793" s="7"/>
      <c r="I793" s="7"/>
      <c r="J793" s="7"/>
      <c r="K793" s="7"/>
      <c r="L793" s="7"/>
    </row>
    <row r="794" spans="3:12" ht="15.75" customHeight="1">
      <c r="C794" s="7"/>
      <c r="D794" s="7"/>
      <c r="E794" s="7"/>
      <c r="F794" s="7"/>
      <c r="G794" s="7"/>
      <c r="H794" s="7"/>
      <c r="I794" s="7"/>
      <c r="J794" s="7"/>
      <c r="K794" s="7"/>
      <c r="L794" s="7"/>
    </row>
    <row r="795" spans="3:12" ht="15.75" customHeight="1">
      <c r="C795" s="7"/>
      <c r="D795" s="7"/>
      <c r="E795" s="7"/>
      <c r="F795" s="7"/>
      <c r="G795" s="7"/>
      <c r="H795" s="7"/>
      <c r="I795" s="7"/>
      <c r="J795" s="7"/>
      <c r="K795" s="7"/>
      <c r="L795" s="7"/>
    </row>
    <row r="796" spans="3:12" ht="15.75" customHeight="1">
      <c r="C796" s="7"/>
      <c r="D796" s="7"/>
      <c r="E796" s="7"/>
      <c r="F796" s="7"/>
      <c r="G796" s="7"/>
      <c r="H796" s="7"/>
      <c r="I796" s="7"/>
      <c r="J796" s="7"/>
      <c r="K796" s="7"/>
      <c r="L796" s="7"/>
    </row>
    <row r="797" spans="3:12" ht="15.75" customHeight="1">
      <c r="C797" s="7"/>
      <c r="D797" s="7"/>
      <c r="E797" s="7"/>
      <c r="F797" s="7"/>
      <c r="G797" s="7"/>
      <c r="H797" s="7"/>
      <c r="I797" s="7"/>
      <c r="J797" s="7"/>
      <c r="K797" s="7"/>
      <c r="L797" s="7"/>
    </row>
    <row r="798" spans="3:12" ht="15.75" customHeight="1">
      <c r="C798" s="7"/>
      <c r="D798" s="7"/>
      <c r="E798" s="7"/>
      <c r="F798" s="7"/>
      <c r="G798" s="7"/>
      <c r="H798" s="7"/>
      <c r="I798" s="7"/>
      <c r="J798" s="7"/>
      <c r="K798" s="7"/>
      <c r="L798" s="7"/>
    </row>
    <row r="799" spans="3:12" ht="15.75" customHeight="1">
      <c r="C799" s="7"/>
      <c r="D799" s="7"/>
      <c r="E799" s="7"/>
      <c r="F799" s="7"/>
      <c r="G799" s="7"/>
      <c r="H799" s="7"/>
      <c r="I799" s="7"/>
      <c r="J799" s="7"/>
      <c r="K799" s="7"/>
      <c r="L799" s="7"/>
    </row>
    <row r="800" spans="3:12" ht="15.75" customHeight="1">
      <c r="C800" s="7"/>
      <c r="D800" s="7"/>
      <c r="E800" s="7"/>
      <c r="F800" s="7"/>
      <c r="G800" s="7"/>
      <c r="H800" s="7"/>
      <c r="I800" s="7"/>
      <c r="J800" s="7"/>
      <c r="K800" s="7"/>
      <c r="L800" s="7"/>
    </row>
    <row r="801" spans="3:12" ht="15.75" customHeight="1">
      <c r="C801" s="7"/>
      <c r="D801" s="7"/>
      <c r="E801" s="7"/>
      <c r="F801" s="7"/>
      <c r="G801" s="7"/>
      <c r="H801" s="7"/>
      <c r="I801" s="7"/>
      <c r="J801" s="7"/>
      <c r="K801" s="7"/>
      <c r="L801" s="7"/>
    </row>
    <row r="802" spans="3:12" ht="15.75" customHeight="1">
      <c r="C802" s="7"/>
      <c r="D802" s="7"/>
      <c r="E802" s="7"/>
      <c r="F802" s="7"/>
      <c r="G802" s="7"/>
      <c r="H802" s="7"/>
      <c r="I802" s="7"/>
      <c r="J802" s="7"/>
      <c r="K802" s="7"/>
      <c r="L802" s="7"/>
    </row>
    <row r="803" spans="3:12" ht="15.75" customHeight="1">
      <c r="C803" s="7"/>
      <c r="D803" s="7"/>
      <c r="E803" s="7"/>
      <c r="F803" s="7"/>
      <c r="G803" s="7"/>
      <c r="H803" s="7"/>
      <c r="I803" s="7"/>
      <c r="J803" s="7"/>
      <c r="K803" s="7"/>
      <c r="L803" s="7"/>
    </row>
    <row r="804" spans="3:12" ht="15.75" customHeight="1">
      <c r="C804" s="7"/>
      <c r="D804" s="7"/>
      <c r="E804" s="7"/>
      <c r="F804" s="7"/>
      <c r="G804" s="7"/>
      <c r="H804" s="7"/>
      <c r="I804" s="7"/>
      <c r="J804" s="7"/>
      <c r="K804" s="7"/>
      <c r="L804" s="7"/>
    </row>
    <row r="805" spans="3:12" ht="15.75" customHeight="1">
      <c r="C805" s="7"/>
      <c r="D805" s="7"/>
      <c r="E805" s="7"/>
      <c r="F805" s="7"/>
      <c r="G805" s="7"/>
      <c r="H805" s="7"/>
      <c r="I805" s="7"/>
      <c r="J805" s="7"/>
      <c r="K805" s="7"/>
      <c r="L805" s="7"/>
    </row>
    <row r="806" spans="3:12" ht="15.75" customHeight="1">
      <c r="C806" s="7"/>
      <c r="D806" s="7"/>
      <c r="E806" s="7"/>
      <c r="F806" s="7"/>
      <c r="G806" s="7"/>
      <c r="H806" s="7"/>
      <c r="I806" s="7"/>
      <c r="J806" s="7"/>
      <c r="K806" s="7"/>
      <c r="L806" s="7"/>
    </row>
    <row r="807" spans="3:12" ht="15.75" customHeight="1">
      <c r="C807" s="7"/>
      <c r="D807" s="7"/>
      <c r="E807" s="7"/>
      <c r="F807" s="7"/>
      <c r="G807" s="7"/>
      <c r="H807" s="7"/>
      <c r="I807" s="7"/>
      <c r="J807" s="7"/>
      <c r="K807" s="7"/>
      <c r="L807" s="7"/>
    </row>
    <row r="808" spans="3:12" ht="15.75" customHeight="1">
      <c r="C808" s="7"/>
      <c r="D808" s="7"/>
      <c r="E808" s="7"/>
      <c r="F808" s="7"/>
      <c r="G808" s="7"/>
      <c r="H808" s="7"/>
      <c r="I808" s="7"/>
      <c r="J808" s="7"/>
      <c r="K808" s="7"/>
      <c r="L808" s="7"/>
    </row>
    <row r="809" spans="3:12" ht="15.75" customHeight="1">
      <c r="C809" s="7"/>
      <c r="D809" s="7"/>
      <c r="E809" s="7"/>
      <c r="F809" s="7"/>
      <c r="G809" s="7"/>
      <c r="H809" s="7"/>
      <c r="I809" s="7"/>
      <c r="J809" s="7"/>
      <c r="K809" s="7"/>
      <c r="L809" s="7"/>
    </row>
    <row r="810" spans="3:12" ht="15.75" customHeight="1">
      <c r="C810" s="7"/>
      <c r="D810" s="7"/>
      <c r="E810" s="7"/>
      <c r="F810" s="7"/>
      <c r="G810" s="7"/>
      <c r="H810" s="7"/>
      <c r="I810" s="7"/>
      <c r="J810" s="7"/>
      <c r="K810" s="7"/>
      <c r="L810" s="7"/>
    </row>
    <row r="811" spans="3:12" ht="15.75" customHeight="1">
      <c r="C811" s="7"/>
      <c r="D811" s="7"/>
      <c r="E811" s="7"/>
      <c r="F811" s="7"/>
      <c r="G811" s="7"/>
      <c r="H811" s="7"/>
      <c r="I811" s="7"/>
      <c r="J811" s="7"/>
      <c r="K811" s="7"/>
      <c r="L811" s="7"/>
    </row>
    <row r="812" spans="3:12" ht="15.75" customHeight="1">
      <c r="C812" s="7"/>
      <c r="D812" s="7"/>
      <c r="E812" s="7"/>
      <c r="F812" s="7"/>
      <c r="G812" s="7"/>
      <c r="H812" s="7"/>
      <c r="I812" s="7"/>
      <c r="J812" s="7"/>
      <c r="K812" s="7"/>
      <c r="L812" s="7"/>
    </row>
    <row r="813" spans="3:12" ht="15.75" customHeight="1">
      <c r="C813" s="7"/>
      <c r="D813" s="7"/>
      <c r="E813" s="7"/>
      <c r="F813" s="7"/>
      <c r="G813" s="7"/>
      <c r="H813" s="7"/>
      <c r="I813" s="7"/>
      <c r="J813" s="7"/>
      <c r="K813" s="7"/>
      <c r="L813" s="7"/>
    </row>
    <row r="814" spans="3:12" ht="15.75" customHeight="1">
      <c r="C814" s="7"/>
      <c r="D814" s="7"/>
      <c r="E814" s="7"/>
      <c r="F814" s="7"/>
      <c r="G814" s="7"/>
      <c r="H814" s="7"/>
      <c r="I814" s="7"/>
      <c r="J814" s="7"/>
      <c r="K814" s="7"/>
      <c r="L814" s="7"/>
    </row>
    <row r="815" spans="3:12" ht="15.75" customHeight="1">
      <c r="C815" s="7"/>
      <c r="D815" s="7"/>
      <c r="E815" s="7"/>
      <c r="F815" s="7"/>
      <c r="G815" s="7"/>
      <c r="H815" s="7"/>
      <c r="I815" s="7"/>
      <c r="J815" s="7"/>
      <c r="K815" s="7"/>
      <c r="L815" s="7"/>
    </row>
    <row r="816" spans="3:12" ht="15.75" customHeight="1">
      <c r="C816" s="7"/>
      <c r="D816" s="7"/>
      <c r="E816" s="7"/>
      <c r="F816" s="7"/>
      <c r="G816" s="7"/>
      <c r="H816" s="7"/>
      <c r="I816" s="7"/>
      <c r="J816" s="7"/>
      <c r="K816" s="7"/>
      <c r="L816" s="7"/>
    </row>
    <row r="817" spans="3:12" ht="15.75" customHeight="1">
      <c r="C817" s="7"/>
      <c r="D817" s="7"/>
      <c r="E817" s="7"/>
      <c r="F817" s="7"/>
      <c r="G817" s="7"/>
      <c r="H817" s="7"/>
      <c r="I817" s="7"/>
      <c r="J817" s="7"/>
      <c r="K817" s="7"/>
      <c r="L817" s="7"/>
    </row>
    <row r="818" spans="3:12" ht="15.75" customHeight="1">
      <c r="C818" s="7"/>
      <c r="D818" s="7"/>
      <c r="E818" s="7"/>
      <c r="F818" s="7"/>
      <c r="G818" s="7"/>
      <c r="H818" s="7"/>
      <c r="I818" s="7"/>
      <c r="J818" s="7"/>
      <c r="K818" s="7"/>
      <c r="L818" s="7"/>
    </row>
    <row r="819" spans="3:12" ht="15.75" customHeight="1">
      <c r="C819" s="7"/>
      <c r="D819" s="7"/>
      <c r="E819" s="7"/>
      <c r="F819" s="7"/>
      <c r="G819" s="7"/>
      <c r="H819" s="7"/>
      <c r="I819" s="7"/>
      <c r="J819" s="7"/>
      <c r="K819" s="7"/>
      <c r="L819" s="7"/>
    </row>
    <row r="820" spans="3:12" ht="15.75" customHeight="1">
      <c r="C820" s="7"/>
      <c r="D820" s="7"/>
      <c r="E820" s="7"/>
      <c r="F820" s="7"/>
      <c r="G820" s="7"/>
      <c r="H820" s="7"/>
      <c r="I820" s="7"/>
      <c r="J820" s="7"/>
      <c r="K820" s="7"/>
      <c r="L820" s="7"/>
    </row>
    <row r="821" spans="3:12" ht="15.75" customHeight="1">
      <c r="C821" s="7"/>
      <c r="D821" s="7"/>
      <c r="E821" s="7"/>
      <c r="F821" s="7"/>
      <c r="G821" s="7"/>
      <c r="H821" s="7"/>
      <c r="I821" s="7"/>
      <c r="J821" s="7"/>
      <c r="K821" s="7"/>
      <c r="L821" s="7"/>
    </row>
    <row r="822" spans="3:12" ht="15.75" customHeight="1">
      <c r="C822" s="7"/>
      <c r="D822" s="7"/>
      <c r="E822" s="7"/>
      <c r="F822" s="7"/>
      <c r="G822" s="7"/>
      <c r="H822" s="7"/>
      <c r="I822" s="7"/>
      <c r="J822" s="7"/>
      <c r="K822" s="7"/>
      <c r="L822" s="7"/>
    </row>
    <row r="823" spans="3:12" ht="15.75" customHeight="1">
      <c r="C823" s="7"/>
      <c r="D823" s="7"/>
      <c r="E823" s="7"/>
      <c r="F823" s="7"/>
      <c r="G823" s="7"/>
      <c r="H823" s="7"/>
      <c r="I823" s="7"/>
      <c r="J823" s="7"/>
      <c r="K823" s="7"/>
      <c r="L823" s="7"/>
    </row>
    <row r="824" spans="3:12" ht="15.75" customHeight="1">
      <c r="C824" s="7"/>
      <c r="D824" s="7"/>
      <c r="E824" s="7"/>
      <c r="F824" s="7"/>
      <c r="G824" s="7"/>
      <c r="H824" s="7"/>
      <c r="I824" s="7"/>
      <c r="J824" s="7"/>
      <c r="K824" s="7"/>
      <c r="L824" s="7"/>
    </row>
    <row r="825" spans="3:12" ht="15.75" customHeight="1">
      <c r="C825" s="7"/>
      <c r="D825" s="7"/>
      <c r="E825" s="7"/>
      <c r="F825" s="7"/>
      <c r="G825" s="7"/>
      <c r="H825" s="7"/>
      <c r="I825" s="7"/>
      <c r="J825" s="7"/>
      <c r="K825" s="7"/>
      <c r="L825" s="7"/>
    </row>
    <row r="826" spans="3:12" ht="15.75" customHeight="1">
      <c r="C826" s="7"/>
      <c r="D826" s="7"/>
      <c r="E826" s="7"/>
      <c r="F826" s="7"/>
      <c r="G826" s="7"/>
      <c r="H826" s="7"/>
      <c r="I826" s="7"/>
      <c r="J826" s="7"/>
      <c r="K826" s="7"/>
      <c r="L826" s="7"/>
    </row>
    <row r="827" spans="3:12" ht="15.75" customHeight="1">
      <c r="C827" s="7"/>
      <c r="D827" s="7"/>
      <c r="E827" s="7"/>
      <c r="F827" s="7"/>
      <c r="G827" s="7"/>
      <c r="H827" s="7"/>
      <c r="I827" s="7"/>
      <c r="J827" s="7"/>
      <c r="K827" s="7"/>
      <c r="L827" s="7"/>
    </row>
    <row r="828" spans="3:12" ht="15.75" customHeight="1">
      <c r="C828" s="7"/>
      <c r="D828" s="7"/>
      <c r="E828" s="7"/>
      <c r="F828" s="7"/>
      <c r="G828" s="7"/>
      <c r="H828" s="7"/>
      <c r="I828" s="7"/>
      <c r="J828" s="7"/>
      <c r="K828" s="7"/>
      <c r="L828" s="7"/>
    </row>
    <row r="829" spans="3:12" ht="15.75" customHeight="1">
      <c r="C829" s="7"/>
      <c r="D829" s="7"/>
      <c r="E829" s="7"/>
      <c r="F829" s="7"/>
      <c r="G829" s="7"/>
      <c r="H829" s="7"/>
      <c r="I829" s="7"/>
      <c r="J829" s="7"/>
      <c r="K829" s="7"/>
      <c r="L829" s="7"/>
    </row>
    <row r="830" spans="3:12" ht="15.75" customHeight="1">
      <c r="C830" s="7"/>
      <c r="D830" s="7"/>
      <c r="E830" s="7"/>
      <c r="F830" s="7"/>
      <c r="G830" s="7"/>
      <c r="H830" s="7"/>
      <c r="I830" s="7"/>
      <c r="J830" s="7"/>
      <c r="K830" s="7"/>
      <c r="L830" s="7"/>
    </row>
    <row r="831" spans="3:12" ht="15.75" customHeight="1">
      <c r="C831" s="7"/>
      <c r="D831" s="7"/>
      <c r="E831" s="7"/>
      <c r="F831" s="7"/>
      <c r="G831" s="7"/>
      <c r="H831" s="7"/>
      <c r="I831" s="7"/>
      <c r="J831" s="7"/>
      <c r="K831" s="7"/>
      <c r="L831" s="7"/>
    </row>
    <row r="832" spans="3:12" ht="15.75" customHeight="1">
      <c r="C832" s="7"/>
      <c r="D832" s="7"/>
      <c r="E832" s="7"/>
      <c r="F832" s="7"/>
      <c r="G832" s="7"/>
      <c r="H832" s="7"/>
      <c r="I832" s="7"/>
      <c r="J832" s="7"/>
      <c r="K832" s="7"/>
      <c r="L832" s="7"/>
    </row>
    <row r="833" spans="3:12" ht="15.75" customHeight="1">
      <c r="C833" s="7"/>
      <c r="D833" s="7"/>
      <c r="E833" s="7"/>
      <c r="F833" s="7"/>
      <c r="G833" s="7"/>
      <c r="H833" s="7"/>
      <c r="I833" s="7"/>
      <c r="J833" s="7"/>
      <c r="K833" s="7"/>
      <c r="L833" s="7"/>
    </row>
    <row r="834" spans="3:12" ht="15.75" customHeight="1">
      <c r="C834" s="7"/>
      <c r="D834" s="7"/>
      <c r="E834" s="7"/>
      <c r="F834" s="7"/>
      <c r="G834" s="7"/>
      <c r="H834" s="7"/>
      <c r="I834" s="7"/>
      <c r="J834" s="7"/>
      <c r="K834" s="7"/>
      <c r="L834" s="7"/>
    </row>
    <row r="835" spans="3:12" ht="15.75" customHeight="1">
      <c r="C835" s="7"/>
      <c r="D835" s="7"/>
      <c r="E835" s="7"/>
      <c r="F835" s="7"/>
      <c r="G835" s="7"/>
      <c r="H835" s="7"/>
      <c r="I835" s="7"/>
      <c r="J835" s="7"/>
      <c r="K835" s="7"/>
      <c r="L835" s="7"/>
    </row>
    <row r="836" spans="3:12" ht="15.75" customHeight="1">
      <c r="C836" s="7"/>
      <c r="D836" s="7"/>
      <c r="E836" s="7"/>
      <c r="F836" s="7"/>
      <c r="G836" s="7"/>
      <c r="H836" s="7"/>
      <c r="I836" s="7"/>
      <c r="J836" s="7"/>
      <c r="K836" s="7"/>
      <c r="L836" s="7"/>
    </row>
    <row r="837" spans="3:12" ht="15.75" customHeight="1">
      <c r="C837" s="7"/>
      <c r="D837" s="7"/>
      <c r="E837" s="7"/>
      <c r="F837" s="7"/>
      <c r="G837" s="7"/>
      <c r="H837" s="7"/>
      <c r="I837" s="7"/>
      <c r="J837" s="7"/>
      <c r="K837" s="7"/>
      <c r="L837" s="7"/>
    </row>
    <row r="838" spans="3:12" ht="15.75" customHeight="1">
      <c r="C838" s="7"/>
      <c r="D838" s="7"/>
      <c r="E838" s="7"/>
      <c r="F838" s="7"/>
      <c r="G838" s="7"/>
      <c r="H838" s="7"/>
      <c r="I838" s="7"/>
      <c r="J838" s="7"/>
      <c r="K838" s="7"/>
      <c r="L838" s="7"/>
    </row>
    <row r="839" spans="3:12" ht="15.75" customHeight="1">
      <c r="C839" s="7"/>
      <c r="D839" s="7"/>
      <c r="E839" s="7"/>
      <c r="F839" s="7"/>
      <c r="G839" s="7"/>
      <c r="H839" s="7"/>
      <c r="I839" s="7"/>
      <c r="J839" s="7"/>
      <c r="K839" s="7"/>
      <c r="L839" s="7"/>
    </row>
    <row r="840" spans="3:12" ht="15.75" customHeight="1">
      <c r="C840" s="7"/>
      <c r="D840" s="7"/>
      <c r="E840" s="7"/>
      <c r="F840" s="7"/>
      <c r="G840" s="7"/>
      <c r="H840" s="7"/>
      <c r="I840" s="7"/>
      <c r="J840" s="7"/>
      <c r="K840" s="7"/>
      <c r="L840" s="7"/>
    </row>
    <row r="841" spans="3:12" ht="15.75" customHeight="1">
      <c r="C841" s="7"/>
      <c r="D841" s="7"/>
      <c r="E841" s="7"/>
      <c r="F841" s="7"/>
      <c r="G841" s="7"/>
      <c r="H841" s="7"/>
      <c r="I841" s="7"/>
      <c r="J841" s="7"/>
      <c r="K841" s="7"/>
      <c r="L841" s="7"/>
    </row>
    <row r="842" spans="3:12" ht="15.75" customHeight="1">
      <c r="C842" s="7"/>
      <c r="D842" s="7"/>
      <c r="E842" s="7"/>
      <c r="F842" s="7"/>
      <c r="G842" s="7"/>
      <c r="H842" s="7"/>
      <c r="I842" s="7"/>
      <c r="J842" s="7"/>
      <c r="K842" s="7"/>
      <c r="L842" s="7"/>
    </row>
    <row r="843" spans="3:12" ht="15.75" customHeight="1">
      <c r="C843" s="7"/>
      <c r="D843" s="7"/>
      <c r="E843" s="7"/>
      <c r="F843" s="7"/>
      <c r="G843" s="7"/>
      <c r="H843" s="7"/>
      <c r="I843" s="7"/>
      <c r="J843" s="7"/>
      <c r="K843" s="7"/>
      <c r="L843" s="7"/>
    </row>
    <row r="844" spans="3:12" ht="15.75" customHeight="1">
      <c r="C844" s="7"/>
      <c r="D844" s="7"/>
      <c r="E844" s="7"/>
      <c r="F844" s="7"/>
      <c r="G844" s="7"/>
      <c r="H844" s="7"/>
      <c r="I844" s="7"/>
      <c r="J844" s="7"/>
      <c r="K844" s="7"/>
      <c r="L844" s="7"/>
    </row>
    <row r="845" spans="3:12" ht="15.75" customHeight="1">
      <c r="C845" s="7"/>
      <c r="D845" s="7"/>
      <c r="E845" s="7"/>
      <c r="F845" s="7"/>
      <c r="G845" s="7"/>
      <c r="H845" s="7"/>
      <c r="I845" s="7"/>
      <c r="J845" s="7"/>
      <c r="K845" s="7"/>
      <c r="L845" s="7"/>
    </row>
    <row r="846" spans="3:12" ht="15.75" customHeight="1">
      <c r="C846" s="7"/>
      <c r="D846" s="7"/>
      <c r="E846" s="7"/>
      <c r="F846" s="7"/>
      <c r="G846" s="7"/>
      <c r="H846" s="7"/>
      <c r="I846" s="7"/>
      <c r="J846" s="7"/>
      <c r="K846" s="7"/>
      <c r="L846" s="7"/>
    </row>
    <row r="847" spans="3:12" ht="15.75" customHeight="1">
      <c r="C847" s="7"/>
      <c r="D847" s="7"/>
      <c r="E847" s="7"/>
      <c r="F847" s="7"/>
      <c r="G847" s="7"/>
      <c r="H847" s="7"/>
      <c r="I847" s="7"/>
      <c r="J847" s="7"/>
      <c r="K847" s="7"/>
      <c r="L847" s="7"/>
    </row>
    <row r="848" spans="3:12" ht="15.75" customHeight="1">
      <c r="C848" s="7"/>
      <c r="D848" s="7"/>
      <c r="E848" s="7"/>
      <c r="F848" s="7"/>
      <c r="G848" s="7"/>
      <c r="H848" s="7"/>
      <c r="I848" s="7"/>
      <c r="J848" s="7"/>
      <c r="K848" s="7"/>
      <c r="L848" s="7"/>
    </row>
    <row r="849" spans="3:12" ht="15.75" customHeight="1">
      <c r="C849" s="7"/>
      <c r="D849" s="7"/>
      <c r="E849" s="7"/>
      <c r="F849" s="7"/>
      <c r="G849" s="7"/>
      <c r="H849" s="7"/>
      <c r="I849" s="7"/>
      <c r="J849" s="7"/>
      <c r="K849" s="7"/>
      <c r="L849" s="7"/>
    </row>
    <row r="850" spans="3:12" ht="15.75" customHeight="1">
      <c r="C850" s="7"/>
      <c r="D850" s="7"/>
      <c r="E850" s="7"/>
      <c r="F850" s="7"/>
      <c r="G850" s="7"/>
      <c r="H850" s="7"/>
      <c r="I850" s="7"/>
      <c r="J850" s="7"/>
      <c r="K850" s="7"/>
      <c r="L850" s="7"/>
    </row>
    <row r="851" spans="3:12" ht="15.75" customHeight="1">
      <c r="C851" s="7"/>
      <c r="D851" s="7"/>
      <c r="E851" s="7"/>
      <c r="F851" s="7"/>
      <c r="G851" s="7"/>
      <c r="H851" s="7"/>
      <c r="I851" s="7"/>
      <c r="J851" s="7"/>
      <c r="K851" s="7"/>
      <c r="L851" s="7"/>
    </row>
    <row r="852" spans="3:12" ht="15.75" customHeight="1">
      <c r="C852" s="7"/>
      <c r="D852" s="7"/>
      <c r="E852" s="7"/>
      <c r="F852" s="7"/>
      <c r="G852" s="7"/>
      <c r="H852" s="7"/>
      <c r="I852" s="7"/>
      <c r="J852" s="7"/>
      <c r="K852" s="7"/>
      <c r="L852" s="7"/>
    </row>
    <row r="853" spans="3:12" ht="15.75" customHeight="1">
      <c r="C853" s="7"/>
      <c r="D853" s="7"/>
      <c r="E853" s="7"/>
      <c r="F853" s="7"/>
      <c r="G853" s="7"/>
      <c r="H853" s="7"/>
      <c r="I853" s="7"/>
      <c r="J853" s="7"/>
      <c r="K853" s="7"/>
      <c r="L853" s="7"/>
    </row>
    <row r="854" spans="3:12" ht="15.75" customHeight="1">
      <c r="C854" s="7"/>
      <c r="D854" s="7"/>
      <c r="E854" s="7"/>
      <c r="F854" s="7"/>
      <c r="G854" s="7"/>
      <c r="H854" s="7"/>
      <c r="I854" s="7"/>
      <c r="J854" s="7"/>
      <c r="K854" s="7"/>
      <c r="L854" s="7"/>
    </row>
    <row r="855" spans="3:12" ht="15.75" customHeight="1">
      <c r="C855" s="7"/>
      <c r="D855" s="7"/>
      <c r="E855" s="7"/>
      <c r="F855" s="7"/>
      <c r="G855" s="7"/>
      <c r="H855" s="7"/>
      <c r="I855" s="7"/>
      <c r="J855" s="7"/>
      <c r="K855" s="7"/>
      <c r="L855" s="7"/>
    </row>
    <row r="856" spans="3:12" ht="15.75" customHeight="1">
      <c r="C856" s="7"/>
      <c r="D856" s="7"/>
      <c r="E856" s="7"/>
      <c r="F856" s="7"/>
      <c r="G856" s="7"/>
      <c r="H856" s="7"/>
      <c r="I856" s="7"/>
      <c r="J856" s="7"/>
      <c r="K856" s="7"/>
      <c r="L856" s="7"/>
    </row>
    <row r="857" spans="3:12" ht="15.75" customHeight="1">
      <c r="C857" s="7"/>
      <c r="D857" s="7"/>
      <c r="E857" s="7"/>
      <c r="F857" s="7"/>
      <c r="G857" s="7"/>
      <c r="H857" s="7"/>
      <c r="I857" s="7"/>
      <c r="J857" s="7"/>
      <c r="K857" s="7"/>
      <c r="L857" s="7"/>
    </row>
    <row r="858" spans="3:12" ht="15.75" customHeight="1">
      <c r="C858" s="7"/>
      <c r="D858" s="7"/>
      <c r="E858" s="7"/>
      <c r="F858" s="7"/>
      <c r="G858" s="7"/>
      <c r="H858" s="7"/>
      <c r="I858" s="7"/>
      <c r="J858" s="7"/>
      <c r="K858" s="7"/>
      <c r="L858" s="7"/>
    </row>
    <row r="859" spans="3:12" ht="15.75" customHeight="1">
      <c r="C859" s="7"/>
      <c r="D859" s="7"/>
      <c r="E859" s="7"/>
      <c r="F859" s="7"/>
      <c r="G859" s="7"/>
      <c r="H859" s="7"/>
      <c r="I859" s="7"/>
      <c r="J859" s="7"/>
      <c r="K859" s="7"/>
      <c r="L859" s="7"/>
    </row>
    <row r="860" spans="3:12" ht="15.75" customHeight="1">
      <c r="C860" s="7"/>
      <c r="D860" s="7"/>
      <c r="E860" s="7"/>
      <c r="F860" s="7"/>
      <c r="G860" s="7"/>
      <c r="H860" s="7"/>
      <c r="I860" s="7"/>
      <c r="J860" s="7"/>
      <c r="K860" s="7"/>
      <c r="L860" s="7"/>
    </row>
    <row r="861" spans="3:12" ht="15.75" customHeight="1">
      <c r="C861" s="7"/>
      <c r="D861" s="7"/>
      <c r="E861" s="7"/>
      <c r="F861" s="7"/>
      <c r="G861" s="7"/>
      <c r="H861" s="7"/>
      <c r="I861" s="7"/>
      <c r="J861" s="7"/>
      <c r="K861" s="7"/>
      <c r="L861" s="7"/>
    </row>
    <row r="862" spans="3:12" ht="15.75" customHeight="1">
      <c r="C862" s="7"/>
      <c r="D862" s="7"/>
      <c r="E862" s="7"/>
      <c r="F862" s="7"/>
      <c r="G862" s="7"/>
      <c r="H862" s="7"/>
      <c r="I862" s="7"/>
      <c r="J862" s="7"/>
      <c r="K862" s="7"/>
      <c r="L862" s="7"/>
    </row>
    <row r="863" spans="3:12" ht="15.75" customHeight="1">
      <c r="C863" s="7"/>
      <c r="D863" s="7"/>
      <c r="E863" s="7"/>
      <c r="F863" s="7"/>
      <c r="G863" s="7"/>
      <c r="H863" s="7"/>
      <c r="I863" s="7"/>
      <c r="J863" s="7"/>
      <c r="K863" s="7"/>
      <c r="L863" s="7"/>
    </row>
    <row r="864" spans="3:12" ht="15.75" customHeight="1">
      <c r="C864" s="7"/>
      <c r="D864" s="7"/>
      <c r="E864" s="7"/>
      <c r="F864" s="7"/>
      <c r="G864" s="7"/>
      <c r="H864" s="7"/>
      <c r="I864" s="7"/>
      <c r="J864" s="7"/>
      <c r="K864" s="7"/>
      <c r="L864" s="7"/>
    </row>
    <row r="865" spans="3:12" ht="15.75" customHeight="1">
      <c r="C865" s="7"/>
      <c r="D865" s="7"/>
      <c r="E865" s="7"/>
      <c r="F865" s="7"/>
      <c r="G865" s="7"/>
      <c r="H865" s="7"/>
      <c r="I865" s="7"/>
      <c r="J865" s="7"/>
      <c r="K865" s="7"/>
      <c r="L865" s="7"/>
    </row>
    <row r="866" spans="3:12" ht="15.75" customHeight="1">
      <c r="C866" s="7"/>
      <c r="D866" s="7"/>
      <c r="E866" s="7"/>
      <c r="F866" s="7"/>
      <c r="G866" s="7"/>
      <c r="H866" s="7"/>
      <c r="I866" s="7"/>
      <c r="J866" s="7"/>
      <c r="K866" s="7"/>
      <c r="L866" s="7"/>
    </row>
    <row r="867" spans="3:12" ht="15.75" customHeight="1">
      <c r="C867" s="7"/>
      <c r="D867" s="7"/>
      <c r="E867" s="7"/>
      <c r="F867" s="7"/>
      <c r="G867" s="7"/>
      <c r="H867" s="7"/>
      <c r="I867" s="7"/>
      <c r="J867" s="7"/>
      <c r="K867" s="7"/>
      <c r="L867" s="7"/>
    </row>
    <row r="868" spans="3:12" ht="15.75" customHeight="1">
      <c r="C868" s="7"/>
      <c r="D868" s="7"/>
      <c r="E868" s="7"/>
      <c r="F868" s="7"/>
      <c r="G868" s="7"/>
      <c r="H868" s="7"/>
      <c r="I868" s="7"/>
      <c r="J868" s="7"/>
      <c r="K868" s="7"/>
      <c r="L868" s="7"/>
    </row>
    <row r="869" spans="3:12" ht="15.75" customHeight="1">
      <c r="C869" s="7"/>
      <c r="D869" s="7"/>
      <c r="E869" s="7"/>
      <c r="F869" s="7"/>
      <c r="G869" s="7"/>
      <c r="H869" s="7"/>
      <c r="I869" s="7"/>
      <c r="J869" s="7"/>
      <c r="K869" s="7"/>
      <c r="L869" s="7"/>
    </row>
    <row r="870" spans="3:12" ht="15.75" customHeight="1">
      <c r="C870" s="7"/>
      <c r="D870" s="7"/>
      <c r="E870" s="7"/>
      <c r="F870" s="7"/>
      <c r="G870" s="7"/>
      <c r="H870" s="7"/>
      <c r="I870" s="7"/>
      <c r="J870" s="7"/>
      <c r="K870" s="7"/>
      <c r="L870" s="7"/>
    </row>
    <row r="871" spans="3:12" ht="15.75" customHeight="1">
      <c r="C871" s="7"/>
      <c r="D871" s="7"/>
      <c r="E871" s="7"/>
      <c r="F871" s="7"/>
      <c r="G871" s="7"/>
      <c r="H871" s="7"/>
      <c r="I871" s="7"/>
      <c r="J871" s="7"/>
      <c r="K871" s="7"/>
      <c r="L871" s="7"/>
    </row>
    <row r="872" spans="3:12" ht="15.75" customHeight="1">
      <c r="C872" s="7"/>
      <c r="D872" s="7"/>
      <c r="E872" s="7"/>
      <c r="F872" s="7"/>
      <c r="G872" s="7"/>
      <c r="H872" s="7"/>
      <c r="I872" s="7"/>
      <c r="J872" s="7"/>
      <c r="K872" s="7"/>
      <c r="L872" s="7"/>
    </row>
    <row r="873" spans="3:12" ht="15.75" customHeight="1">
      <c r="C873" s="7"/>
      <c r="D873" s="7"/>
      <c r="E873" s="7"/>
      <c r="F873" s="7"/>
      <c r="G873" s="7"/>
      <c r="H873" s="7"/>
      <c r="I873" s="7"/>
      <c r="J873" s="7"/>
      <c r="K873" s="7"/>
      <c r="L873" s="7"/>
    </row>
    <row r="874" spans="3:12" ht="15.75" customHeight="1">
      <c r="C874" s="7"/>
      <c r="D874" s="7"/>
      <c r="E874" s="7"/>
      <c r="F874" s="7"/>
      <c r="G874" s="7"/>
      <c r="H874" s="7"/>
      <c r="I874" s="7"/>
      <c r="J874" s="7"/>
      <c r="K874" s="7"/>
      <c r="L874" s="7"/>
    </row>
    <row r="875" spans="3:12" ht="15.75" customHeight="1">
      <c r="C875" s="7"/>
      <c r="D875" s="7"/>
      <c r="E875" s="7"/>
      <c r="F875" s="7"/>
      <c r="G875" s="7"/>
      <c r="H875" s="7"/>
      <c r="I875" s="7"/>
      <c r="J875" s="7"/>
      <c r="K875" s="7"/>
      <c r="L875" s="7"/>
    </row>
    <row r="876" spans="3:12" ht="15.75" customHeight="1">
      <c r="C876" s="7"/>
      <c r="D876" s="7"/>
      <c r="E876" s="7"/>
      <c r="F876" s="7"/>
      <c r="G876" s="7"/>
      <c r="H876" s="7"/>
      <c r="I876" s="7"/>
      <c r="J876" s="7"/>
      <c r="K876" s="7"/>
      <c r="L876" s="7"/>
    </row>
    <row r="877" spans="3:12" ht="15.75" customHeight="1">
      <c r="C877" s="7"/>
      <c r="D877" s="7"/>
      <c r="E877" s="7"/>
      <c r="F877" s="7"/>
      <c r="G877" s="7"/>
      <c r="H877" s="7"/>
      <c r="I877" s="7"/>
      <c r="J877" s="7"/>
      <c r="K877" s="7"/>
      <c r="L877" s="7"/>
    </row>
    <row r="878" spans="3:12" ht="15.75" customHeight="1">
      <c r="C878" s="7"/>
      <c r="D878" s="7"/>
      <c r="E878" s="7"/>
      <c r="F878" s="7"/>
      <c r="G878" s="7"/>
      <c r="H878" s="7"/>
      <c r="I878" s="7"/>
      <c r="J878" s="7"/>
      <c r="K878" s="7"/>
      <c r="L878" s="7"/>
    </row>
    <row r="879" spans="3:12" ht="15.75" customHeight="1">
      <c r="C879" s="7"/>
      <c r="D879" s="7"/>
      <c r="E879" s="7"/>
      <c r="F879" s="7"/>
      <c r="G879" s="7"/>
      <c r="H879" s="7"/>
      <c r="I879" s="7"/>
      <c r="J879" s="7"/>
      <c r="K879" s="7"/>
      <c r="L879" s="7"/>
    </row>
    <row r="880" spans="3:12" ht="15.75" customHeight="1">
      <c r="C880" s="7"/>
      <c r="D880" s="7"/>
      <c r="E880" s="7"/>
      <c r="F880" s="7"/>
      <c r="G880" s="7"/>
      <c r="H880" s="7"/>
      <c r="I880" s="7"/>
      <c r="J880" s="7"/>
      <c r="K880" s="7"/>
      <c r="L880" s="7"/>
    </row>
    <row r="881" spans="3:12" ht="15.75" customHeight="1">
      <c r="C881" s="7"/>
      <c r="D881" s="7"/>
      <c r="E881" s="7"/>
      <c r="F881" s="7"/>
      <c r="G881" s="7"/>
      <c r="H881" s="7"/>
      <c r="I881" s="7"/>
      <c r="J881" s="7"/>
      <c r="K881" s="7"/>
      <c r="L881" s="7"/>
    </row>
    <row r="882" spans="3:12" ht="15.75" customHeight="1">
      <c r="C882" s="7"/>
      <c r="D882" s="7"/>
      <c r="E882" s="7"/>
      <c r="F882" s="7"/>
      <c r="G882" s="7"/>
      <c r="H882" s="7"/>
      <c r="I882" s="7"/>
      <c r="J882" s="7"/>
      <c r="K882" s="7"/>
      <c r="L882" s="7"/>
    </row>
    <row r="883" spans="3:12" ht="15.75" customHeight="1">
      <c r="C883" s="7"/>
      <c r="D883" s="7"/>
      <c r="E883" s="7"/>
      <c r="F883" s="7"/>
      <c r="G883" s="7"/>
      <c r="H883" s="7"/>
      <c r="I883" s="7"/>
      <c r="J883" s="7"/>
      <c r="K883" s="7"/>
      <c r="L883" s="7"/>
    </row>
    <row r="884" spans="3:12" ht="15.75" customHeight="1">
      <c r="C884" s="7"/>
      <c r="D884" s="7"/>
      <c r="E884" s="7"/>
      <c r="F884" s="7"/>
      <c r="G884" s="7"/>
      <c r="H884" s="7"/>
      <c r="I884" s="7"/>
      <c r="J884" s="7"/>
      <c r="K884" s="7"/>
      <c r="L884" s="7"/>
    </row>
    <row r="885" spans="3:12" ht="15.75" customHeight="1">
      <c r="C885" s="7"/>
      <c r="D885" s="7"/>
      <c r="E885" s="7"/>
      <c r="F885" s="7"/>
      <c r="G885" s="7"/>
      <c r="H885" s="7"/>
      <c r="I885" s="7"/>
      <c r="J885" s="7"/>
      <c r="K885" s="7"/>
      <c r="L885" s="7"/>
    </row>
    <row r="886" spans="3:12" ht="15.75" customHeight="1">
      <c r="C886" s="7"/>
      <c r="D886" s="7"/>
      <c r="E886" s="7"/>
      <c r="F886" s="7"/>
      <c r="G886" s="7"/>
      <c r="H886" s="7"/>
      <c r="I886" s="7"/>
      <c r="J886" s="7"/>
      <c r="K886" s="7"/>
      <c r="L886" s="7"/>
    </row>
    <row r="887" spans="3:12" ht="15.75" customHeight="1">
      <c r="C887" s="7"/>
      <c r="D887" s="7"/>
      <c r="E887" s="7"/>
      <c r="F887" s="7"/>
      <c r="G887" s="7"/>
      <c r="H887" s="7"/>
      <c r="I887" s="7"/>
      <c r="J887" s="7"/>
      <c r="K887" s="7"/>
      <c r="L887" s="7"/>
    </row>
    <row r="888" spans="3:12" ht="15.75" customHeight="1">
      <c r="C888" s="7"/>
      <c r="D888" s="7"/>
      <c r="E888" s="7"/>
      <c r="F888" s="7"/>
      <c r="G888" s="7"/>
      <c r="H888" s="7"/>
      <c r="I888" s="7"/>
      <c r="J888" s="7"/>
      <c r="K888" s="7"/>
      <c r="L888" s="7"/>
    </row>
    <row r="889" spans="3:12" ht="15.75" customHeight="1">
      <c r="C889" s="7"/>
      <c r="D889" s="7"/>
      <c r="E889" s="7"/>
      <c r="F889" s="7"/>
      <c r="G889" s="7"/>
      <c r="H889" s="7"/>
      <c r="I889" s="7"/>
      <c r="J889" s="7"/>
      <c r="K889" s="7"/>
      <c r="L889" s="7"/>
    </row>
    <row r="890" spans="3:12" ht="15.75" customHeight="1">
      <c r="C890" s="7"/>
      <c r="D890" s="7"/>
      <c r="E890" s="7"/>
      <c r="F890" s="7"/>
      <c r="G890" s="7"/>
      <c r="H890" s="7"/>
      <c r="I890" s="7"/>
      <c r="J890" s="7"/>
      <c r="K890" s="7"/>
      <c r="L890" s="7"/>
    </row>
    <row r="891" spans="3:12" ht="15.75" customHeight="1">
      <c r="C891" s="7"/>
      <c r="D891" s="7"/>
      <c r="E891" s="7"/>
      <c r="F891" s="7"/>
      <c r="G891" s="7"/>
      <c r="H891" s="7"/>
      <c r="I891" s="7"/>
      <c r="J891" s="7"/>
      <c r="K891" s="7"/>
      <c r="L891" s="7"/>
    </row>
    <row r="892" spans="3:12" ht="15.75" customHeight="1">
      <c r="C892" s="7"/>
      <c r="D892" s="7"/>
      <c r="E892" s="7"/>
      <c r="F892" s="7"/>
      <c r="G892" s="7"/>
      <c r="H892" s="7"/>
      <c r="I892" s="7"/>
      <c r="J892" s="7"/>
      <c r="K892" s="7"/>
      <c r="L892" s="7"/>
    </row>
    <row r="893" spans="3:12" ht="15.75" customHeight="1">
      <c r="C893" s="7"/>
      <c r="D893" s="7"/>
      <c r="E893" s="7"/>
      <c r="F893" s="7"/>
      <c r="G893" s="7"/>
      <c r="H893" s="7"/>
      <c r="I893" s="7"/>
      <c r="J893" s="7"/>
      <c r="K893" s="7"/>
      <c r="L893" s="7"/>
    </row>
    <row r="894" spans="3:12" ht="15.75" customHeight="1">
      <c r="C894" s="7"/>
      <c r="D894" s="7"/>
      <c r="E894" s="7"/>
      <c r="F894" s="7"/>
      <c r="G894" s="7"/>
      <c r="H894" s="7"/>
      <c r="I894" s="7"/>
      <c r="J894" s="7"/>
      <c r="K894" s="7"/>
      <c r="L894" s="7"/>
    </row>
    <row r="895" spans="3:12" ht="15.75" customHeight="1">
      <c r="C895" s="7"/>
      <c r="D895" s="7"/>
      <c r="E895" s="7"/>
      <c r="F895" s="7"/>
      <c r="G895" s="7"/>
      <c r="H895" s="7"/>
      <c r="I895" s="7"/>
      <c r="J895" s="7"/>
      <c r="K895" s="7"/>
      <c r="L895" s="7"/>
    </row>
    <row r="896" spans="3:12" ht="15.75" customHeight="1">
      <c r="C896" s="7"/>
      <c r="D896" s="7"/>
      <c r="E896" s="7"/>
      <c r="F896" s="7"/>
      <c r="G896" s="7"/>
      <c r="H896" s="7"/>
      <c r="I896" s="7"/>
      <c r="J896" s="7"/>
      <c r="K896" s="7"/>
      <c r="L896" s="7"/>
    </row>
    <row r="897" spans="3:12" ht="15.75" customHeight="1">
      <c r="C897" s="7"/>
      <c r="D897" s="7"/>
      <c r="E897" s="7"/>
      <c r="F897" s="7"/>
      <c r="G897" s="7"/>
      <c r="H897" s="7"/>
      <c r="I897" s="7"/>
      <c r="J897" s="7"/>
      <c r="K897" s="7"/>
      <c r="L897" s="7"/>
    </row>
    <row r="898" spans="3:12" ht="15.75" customHeight="1">
      <c r="C898" s="7"/>
      <c r="D898" s="7"/>
      <c r="E898" s="7"/>
      <c r="F898" s="7"/>
      <c r="G898" s="7"/>
      <c r="H898" s="7"/>
      <c r="I898" s="7"/>
      <c r="J898" s="7"/>
      <c r="K898" s="7"/>
      <c r="L898" s="7"/>
    </row>
    <row r="899" spans="3:12" ht="15.75" customHeight="1">
      <c r="C899" s="7"/>
      <c r="D899" s="7"/>
      <c r="E899" s="7"/>
      <c r="F899" s="7"/>
      <c r="G899" s="7"/>
      <c r="H899" s="7"/>
      <c r="I899" s="7"/>
      <c r="J899" s="7"/>
      <c r="K899" s="7"/>
      <c r="L899" s="7"/>
    </row>
    <row r="900" spans="3:12" ht="15.75" customHeight="1">
      <c r="C900" s="7"/>
      <c r="D900" s="7"/>
      <c r="E900" s="7"/>
      <c r="F900" s="7"/>
      <c r="G900" s="7"/>
      <c r="H900" s="7"/>
      <c r="I900" s="7"/>
      <c r="J900" s="7"/>
      <c r="K900" s="7"/>
      <c r="L900" s="7"/>
    </row>
    <row r="901" spans="3:12" ht="15.75" customHeight="1">
      <c r="C901" s="7"/>
      <c r="D901" s="7"/>
      <c r="E901" s="7"/>
      <c r="F901" s="7"/>
      <c r="G901" s="7"/>
      <c r="H901" s="7"/>
      <c r="I901" s="7"/>
      <c r="J901" s="7"/>
      <c r="K901" s="7"/>
      <c r="L901" s="7"/>
    </row>
    <row r="902" spans="3:12" ht="15.75" customHeight="1">
      <c r="C902" s="7"/>
      <c r="D902" s="7"/>
      <c r="E902" s="7"/>
      <c r="F902" s="7"/>
      <c r="G902" s="7"/>
      <c r="H902" s="7"/>
      <c r="I902" s="7"/>
      <c r="J902" s="7"/>
      <c r="K902" s="7"/>
      <c r="L902" s="7"/>
    </row>
    <row r="903" spans="3:12" ht="15.75" customHeight="1">
      <c r="C903" s="7"/>
      <c r="D903" s="7"/>
      <c r="E903" s="7"/>
      <c r="F903" s="7"/>
      <c r="G903" s="7"/>
      <c r="H903" s="7"/>
      <c r="I903" s="7"/>
      <c r="J903" s="7"/>
      <c r="K903" s="7"/>
      <c r="L903" s="7"/>
    </row>
    <row r="904" spans="3:12" ht="15.75" customHeight="1">
      <c r="C904" s="7"/>
      <c r="D904" s="7"/>
      <c r="E904" s="7"/>
      <c r="F904" s="7"/>
      <c r="G904" s="7"/>
      <c r="H904" s="7"/>
      <c r="I904" s="7"/>
      <c r="J904" s="7"/>
      <c r="K904" s="7"/>
      <c r="L904" s="7"/>
    </row>
    <row r="905" spans="3:12" ht="15.75" customHeight="1">
      <c r="C905" s="7"/>
      <c r="D905" s="7"/>
      <c r="E905" s="7"/>
      <c r="F905" s="7"/>
      <c r="G905" s="7"/>
      <c r="H905" s="7"/>
      <c r="I905" s="7"/>
      <c r="J905" s="7"/>
      <c r="K905" s="7"/>
      <c r="L905" s="7"/>
    </row>
    <row r="906" spans="3:12" ht="15.75" customHeight="1">
      <c r="C906" s="7"/>
      <c r="D906" s="7"/>
      <c r="E906" s="7"/>
      <c r="F906" s="7"/>
      <c r="G906" s="7"/>
      <c r="H906" s="7"/>
      <c r="I906" s="7"/>
      <c r="J906" s="7"/>
      <c r="K906" s="7"/>
      <c r="L906" s="7"/>
    </row>
    <row r="907" spans="3:12" ht="15.75" customHeight="1">
      <c r="C907" s="7"/>
      <c r="D907" s="7"/>
      <c r="E907" s="7"/>
      <c r="F907" s="7"/>
      <c r="G907" s="7"/>
      <c r="H907" s="7"/>
      <c r="I907" s="7"/>
      <c r="J907" s="7"/>
      <c r="K907" s="7"/>
      <c r="L907" s="7"/>
    </row>
    <row r="908" spans="3:12" ht="15.75" customHeight="1">
      <c r="C908" s="7"/>
      <c r="D908" s="7"/>
      <c r="E908" s="7"/>
      <c r="F908" s="7"/>
      <c r="G908" s="7"/>
      <c r="H908" s="7"/>
      <c r="I908" s="7"/>
      <c r="J908" s="7"/>
      <c r="K908" s="7"/>
      <c r="L908" s="7"/>
    </row>
    <row r="909" spans="3:12" ht="15.75" customHeight="1">
      <c r="C909" s="7"/>
      <c r="D909" s="7"/>
      <c r="E909" s="7"/>
      <c r="F909" s="7"/>
      <c r="G909" s="7"/>
      <c r="H909" s="7"/>
      <c r="I909" s="7"/>
      <c r="J909" s="7"/>
      <c r="K909" s="7"/>
      <c r="L909" s="7"/>
    </row>
    <row r="910" spans="3:12" ht="15.75" customHeight="1">
      <c r="C910" s="7"/>
      <c r="D910" s="7"/>
      <c r="E910" s="7"/>
      <c r="F910" s="7"/>
      <c r="G910" s="7"/>
      <c r="H910" s="7"/>
      <c r="I910" s="7"/>
      <c r="J910" s="7"/>
      <c r="K910" s="7"/>
      <c r="L910" s="7"/>
    </row>
    <row r="911" spans="3:12" ht="15.75" customHeight="1">
      <c r="C911" s="7"/>
      <c r="D911" s="7"/>
      <c r="E911" s="7"/>
      <c r="F911" s="7"/>
      <c r="G911" s="7"/>
      <c r="H911" s="7"/>
      <c r="I911" s="7"/>
      <c r="J911" s="7"/>
      <c r="K911" s="7"/>
      <c r="L911" s="7"/>
    </row>
    <row r="912" spans="3:12" ht="15.75" customHeight="1">
      <c r="C912" s="7"/>
      <c r="D912" s="7"/>
      <c r="E912" s="7"/>
      <c r="F912" s="7"/>
      <c r="G912" s="7"/>
      <c r="H912" s="7"/>
      <c r="I912" s="7"/>
      <c r="J912" s="7"/>
      <c r="K912" s="7"/>
      <c r="L912" s="7"/>
    </row>
    <row r="913" spans="3:12" ht="15.75" customHeight="1">
      <c r="C913" s="7"/>
      <c r="D913" s="7"/>
      <c r="E913" s="7"/>
      <c r="F913" s="7"/>
      <c r="G913" s="7"/>
      <c r="H913" s="7"/>
      <c r="I913" s="7"/>
      <c r="J913" s="7"/>
      <c r="K913" s="7"/>
      <c r="L913" s="7"/>
    </row>
    <row r="914" spans="3:12" ht="15.75" customHeight="1">
      <c r="C914" s="7"/>
      <c r="D914" s="7"/>
      <c r="E914" s="7"/>
      <c r="F914" s="7"/>
      <c r="G914" s="7"/>
      <c r="H914" s="7"/>
      <c r="I914" s="7"/>
      <c r="J914" s="7"/>
      <c r="K914" s="7"/>
      <c r="L914" s="7"/>
    </row>
    <row r="915" spans="3:12" ht="15.75" customHeight="1">
      <c r="C915" s="7"/>
      <c r="D915" s="7"/>
      <c r="E915" s="7"/>
      <c r="F915" s="7"/>
      <c r="G915" s="7"/>
      <c r="H915" s="7"/>
      <c r="I915" s="7"/>
      <c r="J915" s="7"/>
      <c r="K915" s="7"/>
      <c r="L915" s="7"/>
    </row>
    <row r="916" spans="3:12" ht="15.75" customHeight="1">
      <c r="C916" s="7"/>
      <c r="D916" s="7"/>
      <c r="E916" s="7"/>
      <c r="F916" s="7"/>
      <c r="G916" s="7"/>
      <c r="H916" s="7"/>
      <c r="I916" s="7"/>
      <c r="J916" s="7"/>
      <c r="K916" s="7"/>
      <c r="L916" s="7"/>
    </row>
    <row r="917" spans="3:12" ht="15.75" customHeight="1">
      <c r="C917" s="7"/>
      <c r="D917" s="7"/>
      <c r="E917" s="7"/>
      <c r="F917" s="7"/>
      <c r="G917" s="7"/>
      <c r="H917" s="7"/>
      <c r="I917" s="7"/>
      <c r="J917" s="7"/>
      <c r="K917" s="7"/>
      <c r="L917" s="7"/>
    </row>
    <row r="918" spans="3:12" ht="15.75" customHeight="1">
      <c r="C918" s="7"/>
      <c r="D918" s="7"/>
      <c r="E918" s="7"/>
      <c r="F918" s="7"/>
      <c r="G918" s="7"/>
      <c r="H918" s="7"/>
      <c r="I918" s="7"/>
      <c r="J918" s="7"/>
      <c r="K918" s="7"/>
      <c r="L918" s="7"/>
    </row>
    <row r="919" spans="3:12" ht="15.75" customHeight="1">
      <c r="C919" s="7"/>
      <c r="D919" s="7"/>
      <c r="E919" s="7"/>
      <c r="F919" s="7"/>
      <c r="G919" s="7"/>
      <c r="H919" s="7"/>
      <c r="I919" s="7"/>
      <c r="J919" s="7"/>
      <c r="K919" s="7"/>
      <c r="L919" s="7"/>
    </row>
    <row r="920" spans="3:12" ht="15.75" customHeight="1">
      <c r="C920" s="7"/>
      <c r="D920" s="7"/>
      <c r="E920" s="7"/>
      <c r="F920" s="7"/>
      <c r="G920" s="7"/>
      <c r="H920" s="7"/>
      <c r="I920" s="7"/>
      <c r="J920" s="7"/>
      <c r="K920" s="7"/>
      <c r="L920" s="7"/>
    </row>
    <row r="921" spans="3:12" ht="15.75" customHeight="1">
      <c r="C921" s="7"/>
      <c r="D921" s="7"/>
      <c r="E921" s="7"/>
      <c r="F921" s="7"/>
      <c r="G921" s="7"/>
      <c r="H921" s="7"/>
      <c r="I921" s="7"/>
      <c r="J921" s="7"/>
      <c r="K921" s="7"/>
      <c r="L921" s="7"/>
    </row>
    <row r="922" spans="3:12" ht="15.75" customHeight="1">
      <c r="C922" s="7"/>
      <c r="D922" s="7"/>
      <c r="E922" s="7"/>
      <c r="F922" s="7"/>
      <c r="G922" s="7"/>
      <c r="H922" s="7"/>
      <c r="I922" s="7"/>
      <c r="J922" s="7"/>
      <c r="K922" s="7"/>
      <c r="L922" s="7"/>
    </row>
    <row r="923" spans="3:12" ht="15.75" customHeight="1">
      <c r="C923" s="7"/>
      <c r="D923" s="7"/>
      <c r="E923" s="7"/>
      <c r="F923" s="7"/>
      <c r="G923" s="7"/>
      <c r="H923" s="7"/>
      <c r="I923" s="7"/>
      <c r="J923" s="7"/>
      <c r="K923" s="7"/>
      <c r="L923" s="7"/>
    </row>
    <row r="924" spans="3:12" ht="15.75" customHeight="1">
      <c r="C924" s="7"/>
      <c r="D924" s="7"/>
      <c r="E924" s="7"/>
      <c r="F924" s="7"/>
      <c r="G924" s="7"/>
      <c r="H924" s="7"/>
      <c r="I924" s="7"/>
      <c r="J924" s="7"/>
      <c r="K924" s="7"/>
      <c r="L924" s="7"/>
    </row>
    <row r="925" spans="3:12" ht="15.75" customHeight="1">
      <c r="C925" s="7"/>
      <c r="D925" s="7"/>
      <c r="E925" s="7"/>
      <c r="F925" s="7"/>
      <c r="G925" s="7"/>
      <c r="H925" s="7"/>
      <c r="I925" s="7"/>
      <c r="J925" s="7"/>
      <c r="K925" s="7"/>
      <c r="L925" s="7"/>
    </row>
    <row r="926" spans="3:12" ht="15.75" customHeight="1">
      <c r="C926" s="7"/>
      <c r="D926" s="7"/>
      <c r="E926" s="7"/>
      <c r="F926" s="7"/>
      <c r="G926" s="7"/>
      <c r="H926" s="7"/>
      <c r="I926" s="7"/>
      <c r="J926" s="7"/>
      <c r="K926" s="7"/>
      <c r="L926" s="7"/>
    </row>
    <row r="927" spans="3:12" ht="15.75" customHeight="1">
      <c r="C927" s="7"/>
      <c r="D927" s="7"/>
      <c r="E927" s="7"/>
      <c r="F927" s="7"/>
      <c r="G927" s="7"/>
      <c r="H927" s="7"/>
      <c r="I927" s="7"/>
      <c r="J927" s="7"/>
      <c r="K927" s="7"/>
      <c r="L927" s="7"/>
    </row>
    <row r="928" spans="3:12" ht="15.75" customHeight="1">
      <c r="C928" s="7"/>
      <c r="D928" s="7"/>
      <c r="E928" s="7"/>
      <c r="F928" s="7"/>
      <c r="G928" s="7"/>
      <c r="H928" s="7"/>
      <c r="I928" s="7"/>
      <c r="J928" s="7"/>
      <c r="K928" s="7"/>
      <c r="L928" s="7"/>
    </row>
    <row r="929" spans="3:12" ht="15.75" customHeight="1">
      <c r="C929" s="7"/>
      <c r="D929" s="7"/>
      <c r="E929" s="7"/>
      <c r="F929" s="7"/>
      <c r="G929" s="7"/>
      <c r="H929" s="7"/>
      <c r="I929" s="7"/>
      <c r="J929" s="7"/>
      <c r="K929" s="7"/>
      <c r="L929" s="7"/>
    </row>
    <row r="930" spans="3:12" ht="15.75" customHeight="1">
      <c r="C930" s="7"/>
      <c r="D930" s="7"/>
      <c r="E930" s="7"/>
      <c r="F930" s="7"/>
      <c r="G930" s="7"/>
      <c r="H930" s="7"/>
      <c r="I930" s="7"/>
      <c r="J930" s="7"/>
      <c r="K930" s="7"/>
      <c r="L930" s="7"/>
    </row>
    <row r="931" spans="3:12" ht="15.75" customHeight="1">
      <c r="C931" s="7"/>
      <c r="D931" s="7"/>
      <c r="E931" s="7"/>
      <c r="F931" s="7"/>
      <c r="G931" s="7"/>
      <c r="H931" s="7"/>
      <c r="I931" s="7"/>
      <c r="J931" s="7"/>
      <c r="K931" s="7"/>
      <c r="L931" s="7"/>
    </row>
    <row r="932" spans="3:12" ht="15.75" customHeight="1">
      <c r="C932" s="7"/>
      <c r="D932" s="7"/>
      <c r="E932" s="7"/>
      <c r="F932" s="7"/>
      <c r="G932" s="7"/>
      <c r="H932" s="7"/>
      <c r="I932" s="7"/>
      <c r="J932" s="7"/>
      <c r="K932" s="7"/>
      <c r="L932" s="7"/>
    </row>
    <row r="933" spans="3:12" ht="15.75" customHeight="1">
      <c r="C933" s="7"/>
      <c r="D933" s="7"/>
      <c r="E933" s="7"/>
      <c r="F933" s="7"/>
      <c r="G933" s="7"/>
      <c r="H933" s="7"/>
      <c r="I933" s="7"/>
      <c r="J933" s="7"/>
      <c r="K933" s="7"/>
      <c r="L933" s="7"/>
    </row>
    <row r="934" spans="3:12" ht="15.75" customHeight="1">
      <c r="C934" s="7"/>
      <c r="D934" s="7"/>
      <c r="E934" s="7"/>
      <c r="F934" s="7"/>
      <c r="G934" s="7"/>
      <c r="H934" s="7"/>
      <c r="I934" s="7"/>
      <c r="J934" s="7"/>
      <c r="K934" s="7"/>
      <c r="L934" s="7"/>
    </row>
    <row r="935" spans="3:12" ht="15.75" customHeight="1">
      <c r="C935" s="7"/>
      <c r="D935" s="7"/>
      <c r="E935" s="7"/>
      <c r="F935" s="7"/>
      <c r="G935" s="7"/>
      <c r="H935" s="7"/>
      <c r="I935" s="7"/>
      <c r="J935" s="7"/>
      <c r="K935" s="7"/>
      <c r="L935" s="7"/>
    </row>
    <row r="936" spans="3:12" ht="15.75" customHeight="1">
      <c r="C936" s="7"/>
      <c r="D936" s="7"/>
      <c r="E936" s="7"/>
      <c r="F936" s="7"/>
      <c r="G936" s="7"/>
      <c r="H936" s="7"/>
      <c r="I936" s="7"/>
      <c r="J936" s="7"/>
      <c r="K936" s="7"/>
      <c r="L936" s="7"/>
    </row>
    <row r="937" spans="3:12" ht="15.75" customHeight="1">
      <c r="C937" s="7"/>
      <c r="D937" s="7"/>
      <c r="E937" s="7"/>
      <c r="F937" s="7"/>
      <c r="G937" s="7"/>
      <c r="H937" s="7"/>
      <c r="I937" s="7"/>
      <c r="J937" s="7"/>
      <c r="K937" s="7"/>
      <c r="L937" s="7"/>
    </row>
    <row r="938" spans="3:12" ht="15.75" customHeight="1">
      <c r="C938" s="7"/>
      <c r="D938" s="7"/>
      <c r="E938" s="7"/>
      <c r="F938" s="7"/>
      <c r="G938" s="7"/>
      <c r="H938" s="7"/>
      <c r="I938" s="7"/>
      <c r="J938" s="7"/>
      <c r="K938" s="7"/>
      <c r="L938" s="7"/>
    </row>
    <row r="939" spans="3:12" ht="15.75" customHeight="1">
      <c r="C939" s="7"/>
      <c r="D939" s="7"/>
      <c r="E939" s="7"/>
      <c r="F939" s="7"/>
      <c r="G939" s="7"/>
      <c r="H939" s="7"/>
      <c r="I939" s="7"/>
      <c r="J939" s="7"/>
      <c r="K939" s="7"/>
      <c r="L939" s="7"/>
    </row>
    <row r="940" spans="3:12" ht="15.75" customHeight="1">
      <c r="C940" s="7"/>
      <c r="D940" s="7"/>
      <c r="E940" s="7"/>
      <c r="F940" s="7"/>
      <c r="G940" s="7"/>
      <c r="H940" s="7"/>
      <c r="I940" s="7"/>
      <c r="J940" s="7"/>
      <c r="K940" s="7"/>
      <c r="L940" s="7"/>
    </row>
    <row r="941" spans="3:12" ht="15.75" customHeight="1">
      <c r="C941" s="7"/>
      <c r="D941" s="7"/>
      <c r="E941" s="7"/>
      <c r="F941" s="7"/>
      <c r="G941" s="7"/>
      <c r="H941" s="7"/>
      <c r="I941" s="7"/>
      <c r="J941" s="7"/>
      <c r="K941" s="7"/>
      <c r="L941" s="7"/>
    </row>
    <row r="942" spans="3:12" ht="15.75" customHeight="1">
      <c r="C942" s="7"/>
      <c r="D942" s="7"/>
      <c r="E942" s="7"/>
      <c r="F942" s="7"/>
      <c r="G942" s="7"/>
      <c r="H942" s="7"/>
      <c r="I942" s="7"/>
      <c r="J942" s="7"/>
      <c r="K942" s="7"/>
      <c r="L942" s="7"/>
    </row>
    <row r="943" spans="3:12" ht="15.75" customHeight="1">
      <c r="C943" s="7"/>
      <c r="D943" s="7"/>
      <c r="E943" s="7"/>
      <c r="F943" s="7"/>
      <c r="G943" s="7"/>
      <c r="H943" s="7"/>
      <c r="I943" s="7"/>
      <c r="J943" s="7"/>
      <c r="K943" s="7"/>
      <c r="L943" s="7"/>
    </row>
    <row r="944" spans="3:12" ht="15.75" customHeight="1">
      <c r="C944" s="7"/>
      <c r="D944" s="7"/>
      <c r="E944" s="7"/>
      <c r="F944" s="7"/>
      <c r="G944" s="7"/>
      <c r="H944" s="7"/>
      <c r="I944" s="7"/>
      <c r="J944" s="7"/>
      <c r="K944" s="7"/>
      <c r="L944" s="7"/>
    </row>
    <row r="945" spans="3:12" ht="15.75" customHeight="1">
      <c r="C945" s="7"/>
      <c r="D945" s="7"/>
      <c r="E945" s="7"/>
      <c r="F945" s="7"/>
      <c r="G945" s="7"/>
      <c r="H945" s="7"/>
      <c r="I945" s="7"/>
      <c r="J945" s="7"/>
      <c r="K945" s="7"/>
      <c r="L945" s="7"/>
    </row>
    <row r="946" spans="3:12" ht="15.75" customHeight="1">
      <c r="C946" s="7"/>
      <c r="D946" s="7"/>
      <c r="E946" s="7"/>
      <c r="F946" s="7"/>
      <c r="G946" s="7"/>
      <c r="H946" s="7"/>
      <c r="I946" s="7"/>
      <c r="J946" s="7"/>
      <c r="K946" s="7"/>
      <c r="L946" s="7"/>
    </row>
    <row r="947" spans="3:12" ht="15.75" customHeight="1">
      <c r="C947" s="7"/>
      <c r="D947" s="7"/>
      <c r="E947" s="7"/>
      <c r="F947" s="7"/>
      <c r="G947" s="7"/>
      <c r="H947" s="7"/>
      <c r="I947" s="7"/>
      <c r="J947" s="7"/>
      <c r="K947" s="7"/>
      <c r="L947" s="7"/>
    </row>
    <row r="948" spans="3:12" ht="15.75" customHeight="1">
      <c r="C948" s="7"/>
      <c r="D948" s="7"/>
      <c r="E948" s="7"/>
      <c r="F948" s="7"/>
      <c r="G948" s="7"/>
      <c r="H948" s="7"/>
      <c r="I948" s="7"/>
      <c r="J948" s="7"/>
      <c r="K948" s="7"/>
      <c r="L948" s="7"/>
    </row>
    <row r="949" spans="3:12" ht="15.75" customHeight="1">
      <c r="C949" s="7"/>
      <c r="D949" s="7"/>
      <c r="E949" s="7"/>
      <c r="F949" s="7"/>
      <c r="G949" s="7"/>
      <c r="H949" s="7"/>
      <c r="I949" s="7"/>
      <c r="J949" s="7"/>
      <c r="K949" s="7"/>
      <c r="L949" s="7"/>
    </row>
    <row r="950" spans="3:12" ht="15.75" customHeight="1">
      <c r="C950" s="7"/>
      <c r="D950" s="7"/>
      <c r="E950" s="7"/>
      <c r="F950" s="7"/>
      <c r="G950" s="7"/>
      <c r="H950" s="7"/>
      <c r="I950" s="7"/>
      <c r="J950" s="7"/>
      <c r="K950" s="7"/>
      <c r="L950" s="7"/>
    </row>
    <row r="951" spans="3:12" ht="15.75" customHeight="1">
      <c r="C951" s="7"/>
      <c r="D951" s="7"/>
      <c r="E951" s="7"/>
      <c r="F951" s="7"/>
      <c r="G951" s="7"/>
      <c r="H951" s="7"/>
      <c r="I951" s="7"/>
      <c r="J951" s="7"/>
      <c r="K951" s="7"/>
      <c r="L951" s="7"/>
    </row>
    <row r="952" spans="3:12" ht="15.75" customHeight="1">
      <c r="C952" s="7"/>
      <c r="D952" s="7"/>
      <c r="E952" s="7"/>
      <c r="F952" s="7"/>
      <c r="G952" s="7"/>
      <c r="H952" s="7"/>
      <c r="I952" s="7"/>
      <c r="J952" s="7"/>
      <c r="K952" s="7"/>
      <c r="L952" s="7"/>
    </row>
    <row r="953" spans="3:12" ht="15.75" customHeight="1">
      <c r="C953" s="7"/>
      <c r="D953" s="7"/>
      <c r="E953" s="7"/>
      <c r="F953" s="7"/>
      <c r="G953" s="7"/>
      <c r="H953" s="7"/>
      <c r="I953" s="7"/>
      <c r="J953" s="7"/>
      <c r="K953" s="7"/>
      <c r="L953" s="7"/>
    </row>
    <row r="954" spans="3:12" ht="15.75" customHeight="1">
      <c r="C954" s="7"/>
      <c r="D954" s="7"/>
      <c r="E954" s="7"/>
      <c r="F954" s="7"/>
      <c r="G954" s="7"/>
      <c r="H954" s="7"/>
      <c r="I954" s="7"/>
      <c r="J954" s="7"/>
      <c r="K954" s="7"/>
      <c r="L954" s="7"/>
    </row>
    <row r="955" spans="3:12" ht="15.75" customHeight="1">
      <c r="C955" s="7"/>
      <c r="D955" s="7"/>
      <c r="E955" s="7"/>
      <c r="F955" s="7"/>
      <c r="G955" s="7"/>
      <c r="H955" s="7"/>
      <c r="I955" s="7"/>
      <c r="J955" s="7"/>
      <c r="K955" s="7"/>
      <c r="L955" s="7"/>
    </row>
    <row r="956" spans="3:12" ht="15.75" customHeight="1">
      <c r="C956" s="7"/>
      <c r="D956" s="7"/>
      <c r="E956" s="7"/>
      <c r="F956" s="7"/>
      <c r="G956" s="7"/>
      <c r="H956" s="7"/>
      <c r="I956" s="7"/>
      <c r="J956" s="7"/>
      <c r="K956" s="7"/>
      <c r="L956" s="7"/>
    </row>
    <row r="957" spans="3:12" ht="15.75" customHeight="1">
      <c r="C957" s="7"/>
      <c r="D957" s="7"/>
      <c r="E957" s="7"/>
      <c r="F957" s="7"/>
      <c r="G957" s="7"/>
      <c r="H957" s="7"/>
      <c r="I957" s="7"/>
      <c r="J957" s="7"/>
      <c r="K957" s="7"/>
      <c r="L957" s="7"/>
    </row>
    <row r="958" spans="3:12" ht="15.75" customHeight="1">
      <c r="C958" s="7"/>
      <c r="D958" s="7"/>
      <c r="E958" s="7"/>
      <c r="F958" s="7"/>
      <c r="G958" s="7"/>
      <c r="H958" s="7"/>
      <c r="I958" s="7"/>
      <c r="J958" s="7"/>
      <c r="K958" s="7"/>
      <c r="L958" s="7"/>
    </row>
    <row r="959" spans="3:12" ht="15.75" customHeight="1">
      <c r="C959" s="7"/>
      <c r="D959" s="7"/>
      <c r="E959" s="7"/>
      <c r="F959" s="7"/>
      <c r="G959" s="7"/>
      <c r="H959" s="7"/>
      <c r="I959" s="7"/>
      <c r="J959" s="7"/>
      <c r="K959" s="7"/>
      <c r="L959" s="7"/>
    </row>
    <row r="960" spans="3:12" ht="15.75" customHeight="1">
      <c r="C960" s="7"/>
      <c r="D960" s="7"/>
      <c r="E960" s="7"/>
      <c r="F960" s="7"/>
      <c r="G960" s="7"/>
      <c r="H960" s="7"/>
      <c r="I960" s="7"/>
      <c r="J960" s="7"/>
      <c r="K960" s="7"/>
      <c r="L960" s="7"/>
    </row>
    <row r="961" spans="3:12" ht="15.75" customHeight="1">
      <c r="C961" s="7"/>
      <c r="D961" s="7"/>
      <c r="E961" s="7"/>
      <c r="F961" s="7"/>
      <c r="G961" s="7"/>
      <c r="H961" s="7"/>
      <c r="I961" s="7"/>
      <c r="J961" s="7"/>
      <c r="K961" s="7"/>
      <c r="L961" s="7"/>
    </row>
    <row r="962" spans="3:12" ht="15.75" customHeight="1">
      <c r="C962" s="7"/>
      <c r="D962" s="7"/>
      <c r="E962" s="7"/>
      <c r="F962" s="7"/>
      <c r="G962" s="7"/>
      <c r="H962" s="7"/>
      <c r="I962" s="7"/>
      <c r="J962" s="7"/>
      <c r="K962" s="7"/>
      <c r="L962" s="7"/>
    </row>
    <row r="963" spans="3:12" ht="15.75" customHeight="1">
      <c r="C963" s="7"/>
      <c r="D963" s="7"/>
      <c r="E963" s="7"/>
      <c r="F963" s="7"/>
      <c r="G963" s="7"/>
      <c r="H963" s="7"/>
      <c r="I963" s="7"/>
      <c r="J963" s="7"/>
      <c r="K963" s="7"/>
      <c r="L963" s="7"/>
    </row>
    <row r="964" spans="3:12" ht="15.75" customHeight="1">
      <c r="C964" s="7"/>
      <c r="D964" s="7"/>
      <c r="E964" s="7"/>
      <c r="F964" s="7"/>
      <c r="G964" s="7"/>
      <c r="H964" s="7"/>
      <c r="I964" s="7"/>
      <c r="J964" s="7"/>
      <c r="K964" s="7"/>
      <c r="L964" s="7"/>
    </row>
    <row r="965" spans="3:12" ht="15.75" customHeight="1">
      <c r="C965" s="7"/>
      <c r="D965" s="7"/>
      <c r="E965" s="7"/>
      <c r="F965" s="7"/>
      <c r="G965" s="7"/>
      <c r="H965" s="7"/>
      <c r="I965" s="7"/>
      <c r="J965" s="7"/>
      <c r="K965" s="7"/>
      <c r="L965" s="7"/>
    </row>
    <row r="966" spans="3:12" ht="15.75" customHeight="1">
      <c r="C966" s="7"/>
      <c r="D966" s="7"/>
      <c r="E966" s="7"/>
      <c r="F966" s="7"/>
      <c r="G966" s="7"/>
      <c r="H966" s="7"/>
      <c r="I966" s="7"/>
      <c r="J966" s="7"/>
      <c r="K966" s="7"/>
      <c r="L966" s="7"/>
    </row>
    <row r="967" spans="3:12" ht="15.75" customHeight="1">
      <c r="C967" s="7"/>
      <c r="D967" s="7"/>
      <c r="E967" s="7"/>
      <c r="F967" s="7"/>
      <c r="G967" s="7"/>
      <c r="H967" s="7"/>
      <c r="I967" s="7"/>
      <c r="J967" s="7"/>
      <c r="K967" s="7"/>
      <c r="L967" s="7"/>
    </row>
    <row r="968" spans="3:12" ht="15.75" customHeight="1">
      <c r="C968" s="7"/>
      <c r="D968" s="7"/>
      <c r="E968" s="7"/>
      <c r="F968" s="7"/>
      <c r="G968" s="7"/>
      <c r="H968" s="7"/>
      <c r="I968" s="7"/>
      <c r="J968" s="7"/>
      <c r="K968" s="7"/>
      <c r="L968" s="7"/>
    </row>
    <row r="969" spans="3:12" ht="15.75" customHeight="1">
      <c r="C969" s="7"/>
      <c r="D969" s="7"/>
      <c r="E969" s="7"/>
      <c r="F969" s="7"/>
      <c r="G969" s="7"/>
      <c r="H969" s="7"/>
      <c r="I969" s="7"/>
      <c r="J969" s="7"/>
      <c r="K969" s="7"/>
      <c r="L969" s="7"/>
    </row>
    <row r="970" spans="3:12" ht="15.75" customHeight="1">
      <c r="C970" s="7"/>
      <c r="D970" s="7"/>
      <c r="E970" s="7"/>
      <c r="F970" s="7"/>
      <c r="G970" s="7"/>
      <c r="H970" s="7"/>
      <c r="I970" s="7"/>
      <c r="J970" s="7"/>
      <c r="K970" s="7"/>
      <c r="L970" s="7"/>
    </row>
    <row r="971" spans="3:12" ht="15.75" customHeight="1">
      <c r="C971" s="7"/>
      <c r="D971" s="7"/>
      <c r="E971" s="7"/>
      <c r="F971" s="7"/>
      <c r="G971" s="7"/>
      <c r="H971" s="7"/>
      <c r="I971" s="7"/>
      <c r="J971" s="7"/>
      <c r="K971" s="7"/>
      <c r="L971" s="7"/>
    </row>
    <row r="972" spans="3:12" ht="15.75" customHeight="1">
      <c r="C972" s="7"/>
      <c r="D972" s="7"/>
      <c r="E972" s="7"/>
      <c r="F972" s="7"/>
      <c r="G972" s="7"/>
      <c r="H972" s="7"/>
      <c r="I972" s="7"/>
      <c r="J972" s="7"/>
      <c r="K972" s="7"/>
      <c r="L972" s="7"/>
    </row>
    <row r="973" spans="3:12" ht="15.75" customHeight="1">
      <c r="C973" s="7"/>
      <c r="D973" s="7"/>
      <c r="E973" s="7"/>
      <c r="F973" s="7"/>
      <c r="G973" s="7"/>
      <c r="H973" s="7"/>
      <c r="I973" s="7"/>
      <c r="J973" s="7"/>
      <c r="K973" s="7"/>
      <c r="L973" s="7"/>
    </row>
    <row r="974" spans="3:12" ht="15.75" customHeight="1">
      <c r="C974" s="7"/>
      <c r="D974" s="7"/>
      <c r="E974" s="7"/>
      <c r="F974" s="7"/>
      <c r="G974" s="7"/>
      <c r="H974" s="7"/>
      <c r="I974" s="7"/>
      <c r="J974" s="7"/>
      <c r="K974" s="7"/>
      <c r="L974" s="7"/>
    </row>
    <row r="975" spans="3:12" ht="15.75" customHeight="1">
      <c r="C975" s="7"/>
      <c r="D975" s="7"/>
      <c r="E975" s="7"/>
      <c r="F975" s="7"/>
      <c r="G975" s="7"/>
      <c r="H975" s="7"/>
      <c r="I975" s="7"/>
      <c r="J975" s="7"/>
      <c r="K975" s="7"/>
      <c r="L975" s="7"/>
    </row>
    <row r="976" spans="3:12" ht="15.75" customHeight="1">
      <c r="C976" s="7"/>
      <c r="D976" s="7"/>
      <c r="E976" s="7"/>
      <c r="F976" s="7"/>
      <c r="G976" s="7"/>
      <c r="H976" s="7"/>
      <c r="I976" s="7"/>
      <c r="J976" s="7"/>
      <c r="K976" s="7"/>
      <c r="L976" s="7"/>
    </row>
    <row r="977" spans="3:12" ht="15.75" customHeight="1">
      <c r="C977" s="7"/>
      <c r="D977" s="7"/>
      <c r="E977" s="7"/>
      <c r="F977" s="7"/>
      <c r="G977" s="7"/>
      <c r="H977" s="7"/>
      <c r="I977" s="7"/>
      <c r="J977" s="7"/>
      <c r="K977" s="7"/>
      <c r="L977" s="7"/>
    </row>
    <row r="978" spans="3:12" ht="15.75" customHeight="1">
      <c r="C978" s="7"/>
      <c r="D978" s="7"/>
      <c r="E978" s="7"/>
      <c r="F978" s="7"/>
      <c r="G978" s="7"/>
      <c r="H978" s="7"/>
      <c r="I978" s="7"/>
      <c r="J978" s="7"/>
      <c r="K978" s="7"/>
      <c r="L978" s="7"/>
    </row>
    <row r="979" spans="3:12" ht="15.75" customHeight="1">
      <c r="C979" s="7"/>
      <c r="D979" s="7"/>
      <c r="E979" s="7"/>
      <c r="F979" s="7"/>
      <c r="G979" s="7"/>
      <c r="H979" s="7"/>
      <c r="I979" s="7"/>
      <c r="J979" s="7"/>
      <c r="K979" s="7"/>
      <c r="L979" s="7"/>
    </row>
    <row r="980" spans="3:12" ht="15.75" customHeight="1">
      <c r="C980" s="7"/>
      <c r="D980" s="7"/>
      <c r="E980" s="7"/>
      <c r="F980" s="7"/>
      <c r="G980" s="7"/>
      <c r="H980" s="7"/>
      <c r="I980" s="7"/>
      <c r="J980" s="7"/>
      <c r="K980" s="7"/>
      <c r="L980" s="7"/>
    </row>
    <row r="981" spans="3:12" ht="15.75" customHeight="1">
      <c r="C981" s="7"/>
      <c r="D981" s="7"/>
      <c r="E981" s="7"/>
      <c r="F981" s="7"/>
      <c r="G981" s="7"/>
      <c r="H981" s="7"/>
      <c r="I981" s="7"/>
      <c r="J981" s="7"/>
      <c r="K981" s="7"/>
      <c r="L981" s="7"/>
    </row>
    <row r="982" spans="3:12" ht="15.75" customHeight="1">
      <c r="C982" s="7"/>
      <c r="D982" s="7"/>
      <c r="E982" s="7"/>
      <c r="F982" s="7"/>
      <c r="G982" s="7"/>
      <c r="H982" s="7"/>
      <c r="I982" s="7"/>
      <c r="J982" s="7"/>
      <c r="K982" s="7"/>
      <c r="L982" s="7"/>
    </row>
    <row r="983" spans="3:12" ht="15.75" customHeight="1">
      <c r="C983" s="7"/>
      <c r="D983" s="7"/>
      <c r="E983" s="7"/>
      <c r="F983" s="7"/>
      <c r="G983" s="7"/>
      <c r="H983" s="7"/>
      <c r="I983" s="7"/>
      <c r="J983" s="7"/>
      <c r="K983" s="7"/>
      <c r="L983" s="7"/>
    </row>
    <row r="984" spans="3:12" ht="15.75" customHeight="1">
      <c r="C984" s="7"/>
      <c r="D984" s="7"/>
      <c r="E984" s="7"/>
      <c r="F984" s="7"/>
      <c r="G984" s="7"/>
      <c r="H984" s="7"/>
      <c r="I984" s="7"/>
      <c r="J984" s="7"/>
      <c r="K984" s="7"/>
      <c r="L984" s="7"/>
    </row>
    <row r="985" spans="3:12" ht="15.75" customHeight="1">
      <c r="C985" s="7"/>
      <c r="D985" s="7"/>
      <c r="E985" s="7"/>
      <c r="F985" s="7"/>
      <c r="G985" s="7"/>
      <c r="H985" s="7"/>
      <c r="I985" s="7"/>
      <c r="J985" s="7"/>
      <c r="K985" s="7"/>
      <c r="L985" s="7"/>
    </row>
    <row r="986" spans="3:12" ht="15.75" customHeight="1">
      <c r="C986" s="7"/>
      <c r="D986" s="7"/>
      <c r="E986" s="7"/>
      <c r="F986" s="7"/>
      <c r="G986" s="7"/>
      <c r="H986" s="7"/>
      <c r="I986" s="7"/>
      <c r="J986" s="7"/>
      <c r="K986" s="7"/>
      <c r="L986" s="7"/>
    </row>
    <row r="987" spans="3:12" ht="15.75" customHeight="1">
      <c r="C987" s="7"/>
      <c r="D987" s="7"/>
      <c r="E987" s="7"/>
      <c r="F987" s="7"/>
      <c r="G987" s="7"/>
      <c r="H987" s="7"/>
      <c r="I987" s="7"/>
      <c r="J987" s="7"/>
      <c r="K987" s="7"/>
      <c r="L987" s="7"/>
    </row>
    <row r="988" spans="3:12" ht="15.75" customHeight="1">
      <c r="C988" s="7"/>
      <c r="D988" s="7"/>
      <c r="E988" s="7"/>
      <c r="F988" s="7"/>
      <c r="G988" s="7"/>
      <c r="H988" s="7"/>
      <c r="I988" s="7"/>
      <c r="J988" s="7"/>
      <c r="K988" s="7"/>
      <c r="L988" s="7"/>
    </row>
    <row r="989" spans="3:12" ht="15.75" customHeight="1">
      <c r="C989" s="7"/>
      <c r="D989" s="7"/>
      <c r="E989" s="7"/>
      <c r="F989" s="7"/>
      <c r="G989" s="7"/>
      <c r="H989" s="7"/>
      <c r="I989" s="7"/>
      <c r="J989" s="7"/>
      <c r="K989" s="7"/>
      <c r="L989" s="7"/>
    </row>
    <row r="990" spans="3:12" ht="15.75" customHeight="1">
      <c r="C990" s="7"/>
      <c r="D990" s="7"/>
      <c r="E990" s="7"/>
      <c r="F990" s="7"/>
      <c r="G990" s="7"/>
      <c r="H990" s="7"/>
      <c r="I990" s="7"/>
      <c r="J990" s="7"/>
      <c r="K990" s="7"/>
      <c r="L990" s="7"/>
    </row>
    <row r="991" spans="3:12" ht="15.75" customHeight="1">
      <c r="C991" s="7"/>
      <c r="D991" s="7"/>
      <c r="E991" s="7"/>
      <c r="F991" s="7"/>
      <c r="G991" s="7"/>
      <c r="H991" s="7"/>
      <c r="I991" s="7"/>
      <c r="J991" s="7"/>
      <c r="K991" s="7"/>
      <c r="L991" s="7"/>
    </row>
    <row r="992" spans="3:12" ht="15.75" customHeight="1">
      <c r="C992" s="7"/>
      <c r="D992" s="7"/>
      <c r="E992" s="7"/>
      <c r="F992" s="7"/>
      <c r="G992" s="7"/>
      <c r="H992" s="7"/>
      <c r="I992" s="7"/>
      <c r="J992" s="7"/>
      <c r="K992" s="7"/>
      <c r="L992" s="7"/>
    </row>
    <row r="993" spans="3:12" ht="15.75" customHeight="1">
      <c r="C993" s="7"/>
      <c r="D993" s="7"/>
      <c r="E993" s="7"/>
      <c r="F993" s="7"/>
      <c r="G993" s="7"/>
      <c r="H993" s="7"/>
      <c r="I993" s="7"/>
      <c r="J993" s="7"/>
      <c r="K993" s="7"/>
      <c r="L993" s="7"/>
    </row>
    <row r="994" spans="3:12" ht="15.75" customHeight="1">
      <c r="C994" s="7"/>
      <c r="D994" s="7"/>
      <c r="E994" s="7"/>
      <c r="F994" s="7"/>
      <c r="G994" s="7"/>
      <c r="H994" s="7"/>
      <c r="I994" s="7"/>
      <c r="J994" s="7"/>
      <c r="K994" s="7"/>
      <c r="L994" s="7"/>
    </row>
    <row r="995" spans="3:12" ht="15.75" customHeight="1">
      <c r="C995" s="7"/>
      <c r="D995" s="7"/>
      <c r="E995" s="7"/>
      <c r="F995" s="7"/>
      <c r="G995" s="7"/>
      <c r="H995" s="7"/>
      <c r="I995" s="7"/>
      <c r="J995" s="7"/>
      <c r="K995" s="7"/>
      <c r="L995" s="7"/>
    </row>
    <row r="996" spans="3:12" ht="15.75" customHeight="1">
      <c r="C996" s="7"/>
      <c r="D996" s="7"/>
      <c r="E996" s="7"/>
      <c r="F996" s="7"/>
      <c r="G996" s="7"/>
      <c r="H996" s="7"/>
      <c r="I996" s="7"/>
      <c r="J996" s="7"/>
      <c r="K996" s="7"/>
      <c r="L996" s="7"/>
    </row>
    <row r="997" spans="3:12" ht="15.75" customHeight="1">
      <c r="C997" s="7"/>
      <c r="D997" s="7"/>
      <c r="E997" s="7"/>
      <c r="F997" s="7"/>
      <c r="G997" s="7"/>
      <c r="H997" s="7"/>
      <c r="I997" s="7"/>
      <c r="J997" s="7"/>
      <c r="K997" s="7"/>
      <c r="L997" s="7"/>
    </row>
    <row r="998" spans="3:12" ht="15.75" customHeight="1">
      <c r="C998" s="7"/>
      <c r="D998" s="7"/>
      <c r="E998" s="7"/>
      <c r="F998" s="7"/>
      <c r="G998" s="7"/>
      <c r="H998" s="7"/>
      <c r="I998" s="7"/>
      <c r="J998" s="7"/>
      <c r="K998" s="7"/>
      <c r="L998" s="7"/>
    </row>
    <row r="999" spans="3:12" ht="15.75" customHeight="1">
      <c r="C999" s="7"/>
      <c r="D999" s="7"/>
      <c r="E999" s="7"/>
      <c r="F999" s="7"/>
      <c r="G999" s="7"/>
      <c r="H999" s="7"/>
      <c r="I999" s="7"/>
      <c r="J999" s="7"/>
      <c r="K999" s="7"/>
      <c r="L999" s="7"/>
    </row>
    <row r="1000" spans="3:12" ht="15.75" customHeight="1">
      <c r="C1000" s="7"/>
      <c r="D1000" s="7"/>
      <c r="E1000" s="7"/>
      <c r="F1000" s="7"/>
      <c r="G1000" s="7"/>
      <c r="H1000" s="7"/>
      <c r="I1000" s="7"/>
      <c r="J1000" s="7"/>
      <c r="K1000" s="7"/>
      <c r="L1000" s="7"/>
    </row>
  </sheetData>
  <pageMargins left="0.2" right="0.2" top="0.25" bottom="0.25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workbookViewId="0">
      <selection activeCell="C4" sqref="C4"/>
    </sheetView>
  </sheetViews>
  <sheetFormatPr defaultColWidth="10.90625" defaultRowHeight="14.5"/>
  <cols>
    <col min="2" max="2" width="19.453125" bestFit="1" customWidth="1"/>
    <col min="3" max="3" width="16" bestFit="1" customWidth="1"/>
    <col min="4" max="4" width="16.6328125" bestFit="1" customWidth="1"/>
    <col min="5" max="5" width="26.1796875" bestFit="1" customWidth="1"/>
    <col min="6" max="6" width="33.36328125" bestFit="1" customWidth="1"/>
    <col min="7" max="8" width="27.36328125" bestFit="1" customWidth="1"/>
    <col min="9" max="9" width="30.1796875" bestFit="1" customWidth="1"/>
    <col min="11" max="11" width="22.453125" bestFit="1" customWidth="1"/>
    <col min="12" max="12" width="33.81640625" bestFit="1" customWidth="1"/>
    <col min="13" max="13" width="31.453125" bestFit="1" customWidth="1"/>
    <col min="14" max="14" width="23.36328125" bestFit="1" customWidth="1"/>
    <col min="15" max="15" width="16.81640625" bestFit="1" customWidth="1"/>
    <col min="16" max="16" width="14.6328125" bestFit="1" customWidth="1"/>
    <col min="17" max="17" width="9.453125" bestFit="1" customWidth="1"/>
    <col min="18" max="18" width="8.453125" bestFit="1" customWidth="1"/>
    <col min="19" max="19" width="14" bestFit="1" customWidth="1"/>
    <col min="20" max="20" width="22.81640625" bestFit="1" customWidth="1"/>
    <col min="21" max="21" width="16" bestFit="1" customWidth="1"/>
    <col min="23" max="23" width="22.81640625" bestFit="1" customWidth="1"/>
    <col min="24" max="24" width="10.1796875" bestFit="1" customWidth="1"/>
    <col min="25" max="25" width="15" bestFit="1" customWidth="1"/>
    <col min="26" max="26" width="30.36328125" bestFit="1" customWidth="1"/>
    <col min="27" max="27" width="12.1796875" bestFit="1" customWidth="1"/>
    <col min="28" max="28" width="32.453125" bestFit="1" customWidth="1"/>
    <col min="29" max="29" width="27.453125" bestFit="1" customWidth="1"/>
    <col min="30" max="30" width="47.81640625" bestFit="1" customWidth="1"/>
    <col min="31" max="31" width="21.1796875" bestFit="1" customWidth="1"/>
    <col min="32" max="32" width="20.1796875" bestFit="1" customWidth="1"/>
    <col min="45" max="45" width="14" bestFit="1" customWidth="1"/>
    <col min="46" max="46" width="11.36328125" bestFit="1" customWidth="1"/>
    <col min="47" max="47" width="20.6328125" bestFit="1" customWidth="1"/>
  </cols>
  <sheetData>
    <row r="1" spans="1:47">
      <c r="A1" s="77" t="s">
        <v>77</v>
      </c>
      <c r="B1" s="77" t="s">
        <v>78</v>
      </c>
      <c r="C1" s="77" t="s">
        <v>79</v>
      </c>
      <c r="D1" s="77" t="s">
        <v>80</v>
      </c>
      <c r="E1" s="77" t="s">
        <v>81</v>
      </c>
      <c r="F1" s="77" t="s">
        <v>82</v>
      </c>
      <c r="G1" s="77" t="s">
        <v>83</v>
      </c>
      <c r="H1" s="77" t="s">
        <v>84</v>
      </c>
      <c r="I1" s="77" t="s">
        <v>85</v>
      </c>
      <c r="J1" s="77" t="s">
        <v>86</v>
      </c>
      <c r="K1" s="77" t="s">
        <v>87</v>
      </c>
      <c r="L1" s="77" t="s">
        <v>88</v>
      </c>
      <c r="M1" s="77" t="s">
        <v>89</v>
      </c>
      <c r="N1" s="77" t="s">
        <v>90</v>
      </c>
      <c r="O1" s="77" t="s">
        <v>91</v>
      </c>
      <c r="P1" s="77" t="s">
        <v>92</v>
      </c>
      <c r="Q1" s="77" t="s">
        <v>93</v>
      </c>
      <c r="R1" s="77" t="s">
        <v>94</v>
      </c>
      <c r="S1" s="77" t="s">
        <v>95</v>
      </c>
      <c r="T1" s="77" t="s">
        <v>96</v>
      </c>
      <c r="U1" s="77" t="s">
        <v>97</v>
      </c>
      <c r="V1" s="77" t="s">
        <v>98</v>
      </c>
      <c r="W1" s="77" t="s">
        <v>99</v>
      </c>
      <c r="X1" s="77" t="s">
        <v>100</v>
      </c>
      <c r="Y1" s="77" t="s">
        <v>101</v>
      </c>
      <c r="Z1" s="77" t="s">
        <v>102</v>
      </c>
      <c r="AA1" s="77" t="s">
        <v>103</v>
      </c>
      <c r="AB1" s="77" t="s">
        <v>104</v>
      </c>
      <c r="AC1" s="77" t="s">
        <v>105</v>
      </c>
      <c r="AD1" s="77" t="s">
        <v>106</v>
      </c>
      <c r="AE1" s="77" t="s">
        <v>107</v>
      </c>
      <c r="AF1" s="77" t="s">
        <v>108</v>
      </c>
      <c r="AG1" s="77" t="s">
        <v>109</v>
      </c>
      <c r="AH1" s="77" t="s">
        <v>110</v>
      </c>
      <c r="AI1" s="77" t="s">
        <v>111</v>
      </c>
      <c r="AJ1" s="77" t="s">
        <v>112</v>
      </c>
      <c r="AK1" s="77" t="s">
        <v>113</v>
      </c>
      <c r="AL1" s="77" t="s">
        <v>114</v>
      </c>
      <c r="AM1" s="77" t="s">
        <v>115</v>
      </c>
      <c r="AN1" s="77" t="s">
        <v>116</v>
      </c>
      <c r="AO1" s="77" t="s">
        <v>117</v>
      </c>
      <c r="AP1" s="77" t="s">
        <v>118</v>
      </c>
      <c r="AQ1" s="77" t="s">
        <v>119</v>
      </c>
      <c r="AR1" s="77" t="s">
        <v>120</v>
      </c>
      <c r="AS1" s="77" t="s">
        <v>121</v>
      </c>
      <c r="AT1" s="77" t="s">
        <v>122</v>
      </c>
      <c r="AU1" s="77" t="s">
        <v>123</v>
      </c>
    </row>
    <row r="2" spans="1:47">
      <c r="A2" s="77" t="s">
        <v>124</v>
      </c>
      <c r="B2" s="78" t="s">
        <v>125</v>
      </c>
      <c r="C2" s="78" t="s">
        <v>126</v>
      </c>
      <c r="D2" s="78">
        <v>9698555355</v>
      </c>
      <c r="E2" s="78" t="s">
        <v>127</v>
      </c>
      <c r="F2" s="78" t="s">
        <v>128</v>
      </c>
      <c r="G2" s="78">
        <v>2034020101</v>
      </c>
      <c r="H2" s="78" t="s">
        <v>129</v>
      </c>
      <c r="I2" s="78">
        <v>3501364</v>
      </c>
      <c r="J2" s="78">
        <v>4558786649</v>
      </c>
      <c r="K2" s="78">
        <v>2</v>
      </c>
      <c r="L2" s="78" t="s">
        <v>130</v>
      </c>
      <c r="M2" s="78" t="s">
        <v>131</v>
      </c>
      <c r="N2" s="78">
        <v>9003077145</v>
      </c>
      <c r="O2" s="78" t="s">
        <v>132</v>
      </c>
      <c r="P2" s="78" t="s">
        <v>133</v>
      </c>
      <c r="Q2" s="79">
        <v>45181</v>
      </c>
      <c r="R2" s="79">
        <v>45181</v>
      </c>
      <c r="S2" s="78" t="s">
        <v>134</v>
      </c>
      <c r="T2" s="78" t="s">
        <v>135</v>
      </c>
      <c r="U2" s="78" t="s">
        <v>136</v>
      </c>
      <c r="V2" s="78">
        <v>1900</v>
      </c>
      <c r="W2" s="78">
        <v>1</v>
      </c>
      <c r="X2" s="78">
        <v>1900</v>
      </c>
      <c r="Y2" s="78">
        <v>4140</v>
      </c>
      <c r="Z2" s="78">
        <v>4140</v>
      </c>
      <c r="AA2" s="78">
        <v>4220</v>
      </c>
      <c r="AB2" s="78">
        <v>4427</v>
      </c>
      <c r="AC2" s="78">
        <v>4220</v>
      </c>
      <c r="AD2" s="78">
        <v>4427</v>
      </c>
      <c r="AE2" s="78">
        <v>156529</v>
      </c>
      <c r="AF2" s="78">
        <v>156689</v>
      </c>
      <c r="AG2" s="79">
        <v>45181</v>
      </c>
      <c r="AH2" s="81">
        <v>0.3125</v>
      </c>
      <c r="AI2" s="81">
        <v>0.8125</v>
      </c>
      <c r="AJ2" s="81">
        <v>0.5</v>
      </c>
      <c r="AK2" s="78">
        <v>80</v>
      </c>
      <c r="AL2" s="78">
        <v>1440</v>
      </c>
      <c r="AM2" s="78">
        <v>18</v>
      </c>
      <c r="AN2" s="81">
        <v>0.16666666666666666</v>
      </c>
      <c r="AO2" s="78">
        <v>800</v>
      </c>
      <c r="AP2" s="78">
        <v>200</v>
      </c>
      <c r="AQ2" s="78">
        <v>0</v>
      </c>
      <c r="AR2" s="78">
        <v>0</v>
      </c>
      <c r="AS2" s="78" t="s">
        <v>137</v>
      </c>
      <c r="AT2" s="79">
        <v>45199</v>
      </c>
      <c r="AU2" s="78" t="s">
        <v>125</v>
      </c>
    </row>
    <row r="3" spans="1:47" ht="15.5">
      <c r="A3" s="77" t="s">
        <v>138</v>
      </c>
      <c r="B3" s="78" t="s">
        <v>125</v>
      </c>
      <c r="C3" s="78" t="s">
        <v>126</v>
      </c>
      <c r="D3" s="78">
        <v>9698555355</v>
      </c>
      <c r="E3" s="78" t="s">
        <v>127</v>
      </c>
      <c r="F3" s="78" t="s">
        <v>128</v>
      </c>
      <c r="G3" s="78">
        <v>2034020101</v>
      </c>
      <c r="H3" s="78" t="s">
        <v>129</v>
      </c>
      <c r="I3" s="78">
        <v>3501364</v>
      </c>
      <c r="J3" s="78">
        <v>4558786649</v>
      </c>
      <c r="K3" s="78">
        <v>2</v>
      </c>
      <c r="L3" s="78" t="s">
        <v>130</v>
      </c>
      <c r="M3" s="78" t="s">
        <v>131</v>
      </c>
      <c r="N3" s="78">
        <v>9003077145</v>
      </c>
      <c r="O3" s="78" t="s">
        <v>132</v>
      </c>
      <c r="P3" s="78" t="s">
        <v>133</v>
      </c>
      <c r="Q3" s="79">
        <v>45182</v>
      </c>
      <c r="R3" s="79">
        <v>45183</v>
      </c>
      <c r="S3" s="78" t="s">
        <v>134</v>
      </c>
      <c r="T3" s="78" t="s">
        <v>135</v>
      </c>
      <c r="U3" s="78" t="s">
        <v>139</v>
      </c>
      <c r="V3" s="78">
        <v>5400</v>
      </c>
      <c r="W3" s="78">
        <v>2</v>
      </c>
      <c r="X3" s="78">
        <v>10800</v>
      </c>
      <c r="Y3" s="78">
        <v>10800</v>
      </c>
      <c r="Z3" s="78">
        <v>11400</v>
      </c>
      <c r="AA3" s="78">
        <v>10800</v>
      </c>
      <c r="AB3" s="78">
        <v>11340</v>
      </c>
      <c r="AC3" s="78">
        <v>11400</v>
      </c>
      <c r="AD3" s="78">
        <v>11970</v>
      </c>
      <c r="AE3" s="78">
        <v>156689</v>
      </c>
      <c r="AF3" s="78">
        <v>157093</v>
      </c>
      <c r="AG3" s="79">
        <v>45182</v>
      </c>
      <c r="AH3" s="81">
        <v>0.33333333333333331</v>
      </c>
      <c r="AI3" s="81">
        <v>0.875</v>
      </c>
      <c r="AJ3" s="82">
        <v>1.5416666666666667</v>
      </c>
      <c r="AK3" s="78">
        <v>0</v>
      </c>
      <c r="AL3" s="78">
        <v>0</v>
      </c>
      <c r="AM3" s="78">
        <v>18</v>
      </c>
      <c r="AN3" s="81">
        <v>0</v>
      </c>
      <c r="AO3" s="78">
        <v>0</v>
      </c>
      <c r="AP3" s="80"/>
      <c r="AQ3" s="78">
        <v>0</v>
      </c>
      <c r="AR3" s="78">
        <v>600</v>
      </c>
      <c r="AS3" s="78" t="s">
        <v>137</v>
      </c>
      <c r="AT3" s="79">
        <v>45199</v>
      </c>
      <c r="AU3" s="78" t="s">
        <v>125</v>
      </c>
    </row>
    <row r="4" spans="1:47">
      <c r="A4" s="77" t="s">
        <v>140</v>
      </c>
      <c r="B4" s="78" t="s">
        <v>125</v>
      </c>
      <c r="C4" s="78" t="s">
        <v>126</v>
      </c>
      <c r="D4" s="78">
        <v>9698555355</v>
      </c>
      <c r="E4" s="78" t="s">
        <v>127</v>
      </c>
      <c r="F4" s="78" t="s">
        <v>128</v>
      </c>
      <c r="G4" s="78">
        <v>2034020101</v>
      </c>
      <c r="H4" s="78" t="s">
        <v>129</v>
      </c>
      <c r="I4" s="78">
        <v>3501364</v>
      </c>
      <c r="J4" s="78">
        <v>4558786649</v>
      </c>
      <c r="K4" s="78">
        <v>2</v>
      </c>
      <c r="L4" s="78" t="s">
        <v>130</v>
      </c>
      <c r="M4" s="78" t="s">
        <v>131</v>
      </c>
      <c r="N4" s="78">
        <v>9003077145</v>
      </c>
      <c r="O4" s="78" t="s">
        <v>141</v>
      </c>
      <c r="P4" s="78" t="s">
        <v>133</v>
      </c>
      <c r="Q4" s="79">
        <v>45184</v>
      </c>
      <c r="R4" s="79">
        <v>45184</v>
      </c>
      <c r="S4" s="78" t="s">
        <v>134</v>
      </c>
      <c r="T4" s="78" t="s">
        <v>135</v>
      </c>
      <c r="U4" s="78" t="s">
        <v>136</v>
      </c>
      <c r="V4" s="78">
        <v>1900</v>
      </c>
      <c r="W4" s="78">
        <v>1</v>
      </c>
      <c r="X4" s="78">
        <v>1900</v>
      </c>
      <c r="Y4" s="78">
        <v>3136</v>
      </c>
      <c r="Z4" s="78">
        <v>3136</v>
      </c>
      <c r="AA4" s="78">
        <v>3136</v>
      </c>
      <c r="AB4" s="78">
        <v>3292.8</v>
      </c>
      <c r="AC4" s="78">
        <v>3136</v>
      </c>
      <c r="AD4" s="78">
        <v>3292.8</v>
      </c>
      <c r="AE4" s="78">
        <v>157093</v>
      </c>
      <c r="AF4" s="78">
        <v>157225</v>
      </c>
      <c r="AG4" s="79">
        <v>45184</v>
      </c>
      <c r="AH4" s="81">
        <v>0.29166666666666669</v>
      </c>
      <c r="AI4" s="81">
        <v>0.6875</v>
      </c>
      <c r="AJ4" s="81">
        <v>0.39583333333333331</v>
      </c>
      <c r="AK4" s="78">
        <v>52</v>
      </c>
      <c r="AL4" s="78">
        <v>936</v>
      </c>
      <c r="AM4" s="78">
        <v>18</v>
      </c>
      <c r="AN4" s="81">
        <v>6.25E-2</v>
      </c>
      <c r="AO4" s="78">
        <v>300</v>
      </c>
      <c r="AP4" s="78">
        <v>200</v>
      </c>
      <c r="AQ4" s="78">
        <v>0</v>
      </c>
      <c r="AR4" s="78">
        <v>0</v>
      </c>
      <c r="AS4" s="78" t="s">
        <v>137</v>
      </c>
      <c r="AT4" s="79">
        <v>45199</v>
      </c>
      <c r="AU4" s="78" t="s">
        <v>125</v>
      </c>
    </row>
    <row r="5" spans="1:47" ht="15.5">
      <c r="A5" s="77" t="s">
        <v>142</v>
      </c>
      <c r="B5" s="78" t="s">
        <v>125</v>
      </c>
      <c r="C5" s="78" t="s">
        <v>127</v>
      </c>
      <c r="D5" s="80"/>
      <c r="E5" s="78" t="s">
        <v>127</v>
      </c>
      <c r="F5" s="78" t="s">
        <v>143</v>
      </c>
      <c r="G5" s="78" t="s">
        <v>144</v>
      </c>
      <c r="H5" s="80"/>
      <c r="I5" s="78" t="s">
        <v>145</v>
      </c>
      <c r="J5" s="78">
        <v>4558786649</v>
      </c>
      <c r="K5" s="80"/>
      <c r="L5" s="78" t="s">
        <v>146</v>
      </c>
      <c r="M5" s="78" t="s">
        <v>147</v>
      </c>
      <c r="N5" s="78" t="s">
        <v>148</v>
      </c>
      <c r="O5" s="78" t="s">
        <v>149</v>
      </c>
      <c r="P5" s="78" t="s">
        <v>150</v>
      </c>
      <c r="Q5" s="79">
        <v>45185</v>
      </c>
      <c r="R5" s="79">
        <v>45186</v>
      </c>
      <c r="S5" s="78" t="s">
        <v>151</v>
      </c>
      <c r="T5" s="78" t="s">
        <v>152</v>
      </c>
      <c r="U5" s="78" t="s">
        <v>139</v>
      </c>
      <c r="V5" s="78">
        <v>7500</v>
      </c>
      <c r="W5" s="78">
        <v>2</v>
      </c>
      <c r="X5" s="78">
        <v>15000</v>
      </c>
      <c r="Y5" s="78">
        <v>16425</v>
      </c>
      <c r="Z5" s="78">
        <v>17025</v>
      </c>
      <c r="AA5" s="78">
        <v>16425</v>
      </c>
      <c r="AB5" s="78">
        <v>17246.25</v>
      </c>
      <c r="AC5" s="78">
        <v>17025</v>
      </c>
      <c r="AD5" s="78">
        <v>17876.25</v>
      </c>
      <c r="AE5" s="78">
        <v>247398</v>
      </c>
      <c r="AF5" s="78">
        <v>248055</v>
      </c>
      <c r="AG5" s="79">
        <v>45185</v>
      </c>
      <c r="AH5" s="81">
        <v>0.20833333333333334</v>
      </c>
      <c r="AI5" s="81">
        <v>0.875</v>
      </c>
      <c r="AJ5" s="82">
        <v>1.6666666666666667</v>
      </c>
      <c r="AK5" s="78">
        <v>57</v>
      </c>
      <c r="AL5" s="78">
        <v>1425</v>
      </c>
      <c r="AM5" s="78">
        <v>25</v>
      </c>
      <c r="AN5" s="81">
        <v>0</v>
      </c>
      <c r="AO5" s="78">
        <v>0</v>
      </c>
      <c r="AP5" s="80"/>
      <c r="AQ5" s="78">
        <v>0</v>
      </c>
      <c r="AR5" s="78">
        <v>600</v>
      </c>
      <c r="AS5" s="78" t="s">
        <v>137</v>
      </c>
      <c r="AT5" s="79">
        <v>45199</v>
      </c>
      <c r="AU5" s="78" t="s">
        <v>125</v>
      </c>
    </row>
    <row r="6" spans="1:47" ht="15.5">
      <c r="A6" s="77" t="s">
        <v>153</v>
      </c>
      <c r="B6" s="78" t="s">
        <v>125</v>
      </c>
      <c r="C6" s="78" t="s">
        <v>127</v>
      </c>
      <c r="D6" s="80"/>
      <c r="E6" s="78" t="s">
        <v>127</v>
      </c>
      <c r="F6" s="78" t="s">
        <v>154</v>
      </c>
      <c r="G6" s="78" t="s">
        <v>155</v>
      </c>
      <c r="H6" s="80"/>
      <c r="I6" s="78" t="s">
        <v>145</v>
      </c>
      <c r="J6" s="78">
        <v>4558786649</v>
      </c>
      <c r="K6" s="80"/>
      <c r="L6" s="78" t="s">
        <v>146</v>
      </c>
      <c r="M6" s="78" t="s">
        <v>156</v>
      </c>
      <c r="N6" s="78">
        <v>9847324933</v>
      </c>
      <c r="O6" s="78" t="s">
        <v>149</v>
      </c>
      <c r="P6" s="78" t="s">
        <v>133</v>
      </c>
      <c r="Q6" s="79">
        <v>45186</v>
      </c>
      <c r="R6" s="79">
        <v>45186</v>
      </c>
      <c r="S6" s="78" t="s">
        <v>157</v>
      </c>
      <c r="T6" s="78" t="s">
        <v>158</v>
      </c>
      <c r="U6" s="78" t="s">
        <v>159</v>
      </c>
      <c r="V6" s="78">
        <v>1000</v>
      </c>
      <c r="W6" s="78">
        <v>1</v>
      </c>
      <c r="X6" s="78">
        <v>1000</v>
      </c>
      <c r="Y6" s="78">
        <v>1108</v>
      </c>
      <c r="Z6" s="78">
        <v>1108</v>
      </c>
      <c r="AA6" s="78">
        <v>1108</v>
      </c>
      <c r="AB6" s="78">
        <v>1163.4000000000001</v>
      </c>
      <c r="AC6" s="78">
        <v>1108</v>
      </c>
      <c r="AD6" s="78">
        <v>1163.4000000000001</v>
      </c>
      <c r="AE6" s="78">
        <v>156155</v>
      </c>
      <c r="AF6" s="78">
        <v>156201</v>
      </c>
      <c r="AG6" s="79">
        <v>45186</v>
      </c>
      <c r="AH6" s="81">
        <v>0.625</v>
      </c>
      <c r="AI6" s="81">
        <v>0.70833333333333337</v>
      </c>
      <c r="AJ6" s="81">
        <v>8.3333333333333329E-2</v>
      </c>
      <c r="AK6" s="78">
        <v>6</v>
      </c>
      <c r="AL6" s="78">
        <v>108</v>
      </c>
      <c r="AM6" s="78">
        <v>18</v>
      </c>
      <c r="AN6" s="81">
        <v>0</v>
      </c>
      <c r="AO6" s="78">
        <v>0</v>
      </c>
      <c r="AP6" s="78">
        <v>200</v>
      </c>
      <c r="AQ6" s="78">
        <v>0</v>
      </c>
      <c r="AR6" s="78">
        <v>0</v>
      </c>
      <c r="AS6" s="78" t="s">
        <v>137</v>
      </c>
      <c r="AT6" s="79">
        <v>45199</v>
      </c>
      <c r="AU6" s="78" t="s">
        <v>125</v>
      </c>
    </row>
    <row r="7" spans="1:47" ht="15.5">
      <c r="A7" s="77" t="s">
        <v>160</v>
      </c>
      <c r="B7" s="78" t="s">
        <v>125</v>
      </c>
      <c r="C7" s="78" t="s">
        <v>126</v>
      </c>
      <c r="D7" s="78">
        <v>9698555355</v>
      </c>
      <c r="E7" s="78" t="s">
        <v>127</v>
      </c>
      <c r="F7" s="78" t="s">
        <v>161</v>
      </c>
      <c r="G7" s="78">
        <v>2034023109</v>
      </c>
      <c r="H7" s="78" t="s">
        <v>162</v>
      </c>
      <c r="I7" s="78">
        <v>10096365</v>
      </c>
      <c r="J7" s="78">
        <v>4558786649</v>
      </c>
      <c r="K7" s="78">
        <v>1</v>
      </c>
      <c r="L7" s="78" t="s">
        <v>163</v>
      </c>
      <c r="M7" s="78" t="s">
        <v>164</v>
      </c>
      <c r="N7" s="78">
        <v>9746050767</v>
      </c>
      <c r="O7" s="78" t="s">
        <v>165</v>
      </c>
      <c r="P7" s="78" t="s">
        <v>133</v>
      </c>
      <c r="Q7" s="79">
        <v>45188</v>
      </c>
      <c r="R7" s="79">
        <v>45189</v>
      </c>
      <c r="S7" s="78" t="s">
        <v>166</v>
      </c>
      <c r="T7" s="78" t="s">
        <v>167</v>
      </c>
      <c r="U7" s="78" t="s">
        <v>139</v>
      </c>
      <c r="V7" s="78">
        <v>5400</v>
      </c>
      <c r="W7" s="78">
        <v>2</v>
      </c>
      <c r="X7" s="78">
        <v>10800</v>
      </c>
      <c r="Y7" s="78">
        <v>10800</v>
      </c>
      <c r="Z7" s="78">
        <v>11400</v>
      </c>
      <c r="AA7" s="78">
        <v>11000</v>
      </c>
      <c r="AB7" s="78">
        <v>11550</v>
      </c>
      <c r="AC7" s="78">
        <v>11600</v>
      </c>
      <c r="AD7" s="78">
        <v>12180</v>
      </c>
      <c r="AE7" s="78">
        <v>317756</v>
      </c>
      <c r="AF7" s="78">
        <v>318120</v>
      </c>
      <c r="AG7" s="79">
        <v>45188</v>
      </c>
      <c r="AH7" s="81">
        <v>0.35416666666666669</v>
      </c>
      <c r="AI7" s="81">
        <v>0.86458333333333337</v>
      </c>
      <c r="AJ7" s="82">
        <v>1.5104166666666667</v>
      </c>
      <c r="AK7" s="78">
        <v>0</v>
      </c>
      <c r="AL7" s="78">
        <v>0</v>
      </c>
      <c r="AM7" s="78">
        <v>18</v>
      </c>
      <c r="AN7" s="81">
        <v>0</v>
      </c>
      <c r="AO7" s="78">
        <v>0</v>
      </c>
      <c r="AP7" s="80"/>
      <c r="AQ7" s="78">
        <v>0</v>
      </c>
      <c r="AR7" s="78">
        <v>600</v>
      </c>
      <c r="AS7" s="78" t="s">
        <v>137</v>
      </c>
      <c r="AT7" s="79">
        <v>45199</v>
      </c>
      <c r="AU7" s="78" t="s">
        <v>125</v>
      </c>
    </row>
    <row r="8" spans="1:47">
      <c r="A8" s="77" t="s">
        <v>168</v>
      </c>
      <c r="B8" s="78" t="s">
        <v>125</v>
      </c>
      <c r="C8" s="78" t="s">
        <v>126</v>
      </c>
      <c r="D8" s="78">
        <v>9698555355</v>
      </c>
      <c r="E8" s="78" t="s">
        <v>127</v>
      </c>
      <c r="F8" s="78" t="s">
        <v>169</v>
      </c>
      <c r="G8" s="78">
        <v>2034020104</v>
      </c>
      <c r="H8" s="78" t="s">
        <v>170</v>
      </c>
      <c r="I8" s="78">
        <v>3501250</v>
      </c>
      <c r="J8" s="78">
        <v>4558786649</v>
      </c>
      <c r="K8" s="78">
        <v>2</v>
      </c>
      <c r="L8" s="78" t="s">
        <v>171</v>
      </c>
      <c r="M8" s="78" t="s">
        <v>172</v>
      </c>
      <c r="N8" s="78">
        <v>9367524493</v>
      </c>
      <c r="O8" s="78" t="s">
        <v>141</v>
      </c>
      <c r="P8" s="78" t="s">
        <v>133</v>
      </c>
      <c r="Q8" s="79">
        <v>45189</v>
      </c>
      <c r="R8" s="79">
        <v>45189</v>
      </c>
      <c r="S8" s="78" t="s">
        <v>173</v>
      </c>
      <c r="T8" s="78" t="s">
        <v>174</v>
      </c>
      <c r="U8" s="78" t="s">
        <v>159</v>
      </c>
      <c r="V8" s="78">
        <v>1000</v>
      </c>
      <c r="W8" s="78">
        <v>1</v>
      </c>
      <c r="X8" s="78">
        <v>1000</v>
      </c>
      <c r="Y8" s="78">
        <v>1360</v>
      </c>
      <c r="Z8" s="78">
        <v>1360</v>
      </c>
      <c r="AA8" s="78">
        <v>1360</v>
      </c>
      <c r="AB8" s="78">
        <v>1428</v>
      </c>
      <c r="AC8" s="78">
        <v>1360</v>
      </c>
      <c r="AD8" s="78">
        <v>1428</v>
      </c>
      <c r="AE8" s="78">
        <v>391995</v>
      </c>
      <c r="AF8" s="78">
        <v>392055</v>
      </c>
      <c r="AG8" s="79">
        <v>45189</v>
      </c>
      <c r="AH8" s="81">
        <v>0.8125</v>
      </c>
      <c r="AI8" s="81">
        <v>0.89583333333333337</v>
      </c>
      <c r="AJ8" s="81">
        <v>8.3333333333333329E-2</v>
      </c>
      <c r="AK8" s="78">
        <v>20</v>
      </c>
      <c r="AL8" s="78">
        <v>360</v>
      </c>
      <c r="AM8" s="78">
        <v>18</v>
      </c>
      <c r="AN8" s="81">
        <v>0</v>
      </c>
      <c r="AO8" s="78">
        <v>0</v>
      </c>
      <c r="AP8" s="78">
        <v>200</v>
      </c>
      <c r="AQ8" s="78">
        <v>0</v>
      </c>
      <c r="AR8" s="78">
        <v>0</v>
      </c>
      <c r="AS8" s="78" t="s">
        <v>137</v>
      </c>
      <c r="AT8" s="79">
        <v>45199</v>
      </c>
      <c r="AU8" s="78" t="s">
        <v>125</v>
      </c>
    </row>
    <row r="9" spans="1:47">
      <c r="A9" s="77" t="s">
        <v>175</v>
      </c>
      <c r="B9" s="78" t="s">
        <v>125</v>
      </c>
      <c r="C9" s="78" t="s">
        <v>126</v>
      </c>
      <c r="D9" s="78">
        <v>9698555355</v>
      </c>
      <c r="E9" s="78" t="s">
        <v>127</v>
      </c>
      <c r="F9" s="78" t="s">
        <v>169</v>
      </c>
      <c r="G9" s="78">
        <v>2034020104</v>
      </c>
      <c r="H9" s="78" t="s">
        <v>170</v>
      </c>
      <c r="I9" s="78">
        <v>3501250</v>
      </c>
      <c r="J9" s="78">
        <v>4558786649</v>
      </c>
      <c r="K9" s="78">
        <v>2</v>
      </c>
      <c r="L9" s="78" t="s">
        <v>171</v>
      </c>
      <c r="M9" s="78" t="s">
        <v>172</v>
      </c>
      <c r="N9" s="78">
        <v>9367524493</v>
      </c>
      <c r="O9" s="78" t="s">
        <v>141</v>
      </c>
      <c r="P9" s="78" t="s">
        <v>133</v>
      </c>
      <c r="Q9" s="79">
        <v>45190</v>
      </c>
      <c r="R9" s="79">
        <v>45190</v>
      </c>
      <c r="S9" s="78" t="s">
        <v>173</v>
      </c>
      <c r="T9" s="78" t="s">
        <v>176</v>
      </c>
      <c r="U9" s="78" t="s">
        <v>136</v>
      </c>
      <c r="V9" s="78">
        <v>1900</v>
      </c>
      <c r="W9" s="78">
        <v>1</v>
      </c>
      <c r="X9" s="78">
        <v>1900</v>
      </c>
      <c r="Y9" s="78">
        <v>2400</v>
      </c>
      <c r="Z9" s="78">
        <v>2400</v>
      </c>
      <c r="AA9" s="78">
        <v>2450</v>
      </c>
      <c r="AB9" s="78">
        <v>2570</v>
      </c>
      <c r="AC9" s="78">
        <v>2450</v>
      </c>
      <c r="AD9" s="78">
        <v>2570</v>
      </c>
      <c r="AE9" s="78">
        <v>44491</v>
      </c>
      <c r="AF9" s="78">
        <v>44533</v>
      </c>
      <c r="AG9" s="79">
        <v>45190</v>
      </c>
      <c r="AH9" s="81">
        <v>0.33333333333333331</v>
      </c>
      <c r="AI9" s="81">
        <v>0.77083333333333337</v>
      </c>
      <c r="AJ9" s="81">
        <v>0.4375</v>
      </c>
      <c r="AK9" s="78">
        <v>0</v>
      </c>
      <c r="AL9" s="78">
        <v>0</v>
      </c>
      <c r="AM9" s="78">
        <v>18</v>
      </c>
      <c r="AN9" s="81">
        <v>0.10416666666666667</v>
      </c>
      <c r="AO9" s="78">
        <v>500</v>
      </c>
      <c r="AP9" s="78">
        <v>200</v>
      </c>
      <c r="AQ9" s="78">
        <v>0</v>
      </c>
      <c r="AR9" s="78">
        <v>0</v>
      </c>
      <c r="AS9" s="78" t="s">
        <v>137</v>
      </c>
      <c r="AT9" s="79">
        <v>45199</v>
      </c>
      <c r="AU9" s="78" t="s">
        <v>125</v>
      </c>
    </row>
    <row r="10" spans="1:47">
      <c r="A10" s="77" t="s">
        <v>177</v>
      </c>
      <c r="B10" s="78" t="s">
        <v>125</v>
      </c>
      <c r="C10" s="78" t="s">
        <v>126</v>
      </c>
      <c r="D10" s="78">
        <v>9698555355</v>
      </c>
      <c r="E10" s="78" t="s">
        <v>127</v>
      </c>
      <c r="F10" s="78" t="s">
        <v>169</v>
      </c>
      <c r="G10" s="78">
        <v>2034020104</v>
      </c>
      <c r="H10" s="78" t="s">
        <v>170</v>
      </c>
      <c r="I10" s="78">
        <v>3501250</v>
      </c>
      <c r="J10" s="78">
        <v>4558786649</v>
      </c>
      <c r="K10" s="78">
        <v>2</v>
      </c>
      <c r="L10" s="78" t="s">
        <v>171</v>
      </c>
      <c r="M10" s="78" t="s">
        <v>172</v>
      </c>
      <c r="N10" s="78">
        <v>9367524493</v>
      </c>
      <c r="O10" s="78" t="s">
        <v>141</v>
      </c>
      <c r="P10" s="78" t="s">
        <v>133</v>
      </c>
      <c r="Q10" s="79">
        <v>45191</v>
      </c>
      <c r="R10" s="79">
        <v>45191</v>
      </c>
      <c r="S10" s="78" t="s">
        <v>173</v>
      </c>
      <c r="T10" s="78" t="s">
        <v>176</v>
      </c>
      <c r="U10" s="78" t="s">
        <v>136</v>
      </c>
      <c r="V10" s="78">
        <v>1900</v>
      </c>
      <c r="W10" s="78">
        <v>1</v>
      </c>
      <c r="X10" s="78">
        <v>1900</v>
      </c>
      <c r="Y10" s="78">
        <v>2408</v>
      </c>
      <c r="Z10" s="78">
        <v>2408</v>
      </c>
      <c r="AA10" s="78">
        <v>2408</v>
      </c>
      <c r="AB10" s="78">
        <v>2528.4</v>
      </c>
      <c r="AC10" s="78">
        <v>2408</v>
      </c>
      <c r="AD10" s="78">
        <v>2528.4</v>
      </c>
      <c r="AE10" s="78">
        <v>44503</v>
      </c>
      <c r="AF10" s="78">
        <v>44589</v>
      </c>
      <c r="AG10" s="79">
        <v>45191</v>
      </c>
      <c r="AH10" s="81">
        <v>0.375</v>
      </c>
      <c r="AI10" s="81">
        <v>0.79166666666666663</v>
      </c>
      <c r="AJ10" s="81">
        <v>0.41666666666666669</v>
      </c>
      <c r="AK10" s="78">
        <v>6</v>
      </c>
      <c r="AL10" s="78">
        <v>108</v>
      </c>
      <c r="AM10" s="78">
        <v>18</v>
      </c>
      <c r="AN10" s="81">
        <v>8.3333333333333329E-2</v>
      </c>
      <c r="AO10" s="78">
        <v>400</v>
      </c>
      <c r="AP10" s="78">
        <v>200</v>
      </c>
      <c r="AQ10" s="78">
        <v>0</v>
      </c>
      <c r="AR10" s="78">
        <v>0</v>
      </c>
      <c r="AS10" s="78" t="s">
        <v>137</v>
      </c>
      <c r="AT10" s="79">
        <v>45199</v>
      </c>
      <c r="AU10" s="78" t="s">
        <v>125</v>
      </c>
    </row>
    <row r="11" spans="1:47">
      <c r="A11" s="77" t="s">
        <v>178</v>
      </c>
      <c r="B11" s="78" t="s">
        <v>125</v>
      </c>
      <c r="C11" s="78" t="s">
        <v>126</v>
      </c>
      <c r="D11" s="78">
        <v>9698555355</v>
      </c>
      <c r="E11" s="78" t="s">
        <v>127</v>
      </c>
      <c r="F11" s="78" t="s">
        <v>179</v>
      </c>
      <c r="G11" s="78" t="s">
        <v>144</v>
      </c>
      <c r="H11" s="78">
        <v>0</v>
      </c>
      <c r="I11" s="78" t="s">
        <v>180</v>
      </c>
      <c r="J11" s="78">
        <v>4558786649</v>
      </c>
      <c r="K11" s="78">
        <v>0</v>
      </c>
      <c r="L11" s="78" t="s">
        <v>181</v>
      </c>
      <c r="M11" s="78" t="s">
        <v>182</v>
      </c>
      <c r="N11" s="78">
        <v>9986042757</v>
      </c>
      <c r="O11" s="78" t="s">
        <v>149</v>
      </c>
      <c r="P11" s="78" t="s">
        <v>133</v>
      </c>
      <c r="Q11" s="79">
        <v>45192</v>
      </c>
      <c r="R11" s="79">
        <v>45192</v>
      </c>
      <c r="S11" s="78" t="s">
        <v>183</v>
      </c>
      <c r="T11" s="78" t="s">
        <v>184</v>
      </c>
      <c r="U11" s="78" t="s">
        <v>136</v>
      </c>
      <c r="V11" s="78">
        <v>1900</v>
      </c>
      <c r="W11" s="78">
        <v>1</v>
      </c>
      <c r="X11" s="78">
        <v>1900</v>
      </c>
      <c r="Y11" s="78">
        <v>1900</v>
      </c>
      <c r="Z11" s="78">
        <v>1900</v>
      </c>
      <c r="AA11" s="78">
        <v>1900</v>
      </c>
      <c r="AB11" s="78">
        <v>1995</v>
      </c>
      <c r="AC11" s="78">
        <v>1900</v>
      </c>
      <c r="AD11" s="78">
        <v>1995</v>
      </c>
      <c r="AE11" s="78">
        <v>163796</v>
      </c>
      <c r="AF11" s="78">
        <v>163845</v>
      </c>
      <c r="AG11" s="79">
        <v>45192</v>
      </c>
      <c r="AH11" s="81">
        <v>0.72916666666666663</v>
      </c>
      <c r="AI11" s="81">
        <v>0.89583333333333337</v>
      </c>
      <c r="AJ11" s="81">
        <v>0.16666666666666666</v>
      </c>
      <c r="AK11" s="78">
        <v>0</v>
      </c>
      <c r="AL11" s="78">
        <v>0</v>
      </c>
      <c r="AM11" s="78">
        <v>18</v>
      </c>
      <c r="AN11" s="81">
        <v>0</v>
      </c>
      <c r="AO11" s="78">
        <v>0</v>
      </c>
      <c r="AP11" s="78">
        <v>200</v>
      </c>
      <c r="AQ11" s="78">
        <v>0</v>
      </c>
      <c r="AR11" s="78">
        <v>0</v>
      </c>
      <c r="AS11" s="78" t="s">
        <v>137</v>
      </c>
      <c r="AT11" s="79">
        <v>45199</v>
      </c>
      <c r="AU11" s="78" t="s">
        <v>125</v>
      </c>
    </row>
    <row r="12" spans="1:47" ht="15.5">
      <c r="A12" s="77" t="s">
        <v>185</v>
      </c>
      <c r="B12" s="78" t="s">
        <v>125</v>
      </c>
      <c r="C12" s="78" t="s">
        <v>127</v>
      </c>
      <c r="D12" s="80"/>
      <c r="E12" s="78" t="s">
        <v>127</v>
      </c>
      <c r="F12" s="78" t="s">
        <v>154</v>
      </c>
      <c r="G12" s="78" t="s">
        <v>155</v>
      </c>
      <c r="H12" s="80"/>
      <c r="I12" s="78" t="s">
        <v>145</v>
      </c>
      <c r="J12" s="78">
        <v>4558786649</v>
      </c>
      <c r="K12" s="80"/>
      <c r="L12" s="78" t="s">
        <v>146</v>
      </c>
      <c r="M12" s="78" t="s">
        <v>156</v>
      </c>
      <c r="N12" s="78">
        <v>9847324933</v>
      </c>
      <c r="O12" s="78" t="s">
        <v>149</v>
      </c>
      <c r="P12" s="78" t="s">
        <v>133</v>
      </c>
      <c r="Q12" s="79">
        <v>45193</v>
      </c>
      <c r="R12" s="79">
        <v>45193</v>
      </c>
      <c r="S12" s="78" t="s">
        <v>186</v>
      </c>
      <c r="T12" s="78" t="s">
        <v>152</v>
      </c>
      <c r="U12" s="78" t="s">
        <v>159</v>
      </c>
      <c r="V12" s="78">
        <v>0</v>
      </c>
      <c r="W12" s="78">
        <v>1</v>
      </c>
      <c r="X12" s="78">
        <v>0</v>
      </c>
      <c r="Y12" s="78">
        <v>162</v>
      </c>
      <c r="Z12" s="78">
        <v>162</v>
      </c>
      <c r="AA12" s="78">
        <v>162</v>
      </c>
      <c r="AB12" s="78">
        <v>170.1</v>
      </c>
      <c r="AC12" s="78">
        <v>162</v>
      </c>
      <c r="AD12" s="78">
        <v>170.1</v>
      </c>
      <c r="AE12" s="78">
        <v>163845</v>
      </c>
      <c r="AF12" s="78">
        <v>163894</v>
      </c>
      <c r="AG12" s="79">
        <v>45193</v>
      </c>
      <c r="AH12" s="81">
        <v>0.5</v>
      </c>
      <c r="AI12" s="81">
        <v>0.58333333333333337</v>
      </c>
      <c r="AJ12" s="81">
        <v>8.3333333333333329E-2</v>
      </c>
      <c r="AK12" s="78">
        <v>9</v>
      </c>
      <c r="AL12" s="78">
        <v>162</v>
      </c>
      <c r="AM12" s="78">
        <v>18</v>
      </c>
      <c r="AN12" s="81">
        <v>0</v>
      </c>
      <c r="AO12" s="78">
        <v>0</v>
      </c>
      <c r="AP12" s="78">
        <v>200</v>
      </c>
      <c r="AQ12" s="78">
        <v>0</v>
      </c>
      <c r="AR12" s="78">
        <v>0</v>
      </c>
      <c r="AS12" s="78" t="s">
        <v>137</v>
      </c>
      <c r="AT12" s="79">
        <v>45199</v>
      </c>
      <c r="AU12" s="78" t="s">
        <v>125</v>
      </c>
    </row>
    <row r="13" spans="1:47" ht="15.5">
      <c r="A13" s="77" t="s">
        <v>187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78">
        <v>29800</v>
      </c>
      <c r="W13" s="80"/>
      <c r="X13" s="78">
        <v>48100</v>
      </c>
      <c r="Y13" s="78">
        <v>54639</v>
      </c>
      <c r="Z13" s="78">
        <v>56439</v>
      </c>
      <c r="AA13" s="78">
        <v>54969</v>
      </c>
      <c r="AB13" s="78">
        <v>57710.95</v>
      </c>
      <c r="AC13" s="78">
        <v>56769</v>
      </c>
      <c r="AD13" s="78">
        <v>59600.95</v>
      </c>
      <c r="AE13" s="80"/>
      <c r="AF13" s="80"/>
      <c r="AG13" s="80"/>
      <c r="AH13" s="80"/>
      <c r="AI13" s="80"/>
      <c r="AJ13" s="82">
        <v>6.885416666666667</v>
      </c>
      <c r="AK13" s="78">
        <v>230</v>
      </c>
      <c r="AL13" s="78">
        <v>4539</v>
      </c>
      <c r="AM13" s="80"/>
      <c r="AN13" s="81">
        <v>0.41666666666666669</v>
      </c>
      <c r="AO13" s="78">
        <v>2000</v>
      </c>
      <c r="AP13" s="80"/>
      <c r="AQ13" s="78">
        <v>0</v>
      </c>
      <c r="AR13" s="78">
        <v>1800</v>
      </c>
      <c r="AS13" s="80"/>
      <c r="AT13" s="80"/>
      <c r="AU13" s="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tabSelected="1" topLeftCell="Q1" workbookViewId="0">
      <selection activeCell="V6" sqref="V6"/>
    </sheetView>
  </sheetViews>
  <sheetFormatPr defaultColWidth="10.90625" defaultRowHeight="14.5"/>
  <sheetData>
    <row r="1" spans="1:39">
      <c r="A1" s="77" t="s">
        <v>77</v>
      </c>
      <c r="B1" s="77" t="s">
        <v>78</v>
      </c>
      <c r="C1" s="77" t="s">
        <v>79</v>
      </c>
      <c r="D1" s="77" t="s">
        <v>80</v>
      </c>
      <c r="E1" s="77" t="s">
        <v>188</v>
      </c>
      <c r="F1" s="77" t="s">
        <v>89</v>
      </c>
      <c r="G1" s="77" t="s">
        <v>90</v>
      </c>
      <c r="H1" s="77" t="s">
        <v>91</v>
      </c>
      <c r="I1" s="77" t="s">
        <v>189</v>
      </c>
      <c r="J1" s="77" t="s">
        <v>93</v>
      </c>
      <c r="K1" s="77" t="s">
        <v>94</v>
      </c>
      <c r="L1" s="77" t="s">
        <v>190</v>
      </c>
      <c r="M1" s="77" t="s">
        <v>191</v>
      </c>
      <c r="N1" s="77" t="s">
        <v>192</v>
      </c>
      <c r="O1" s="77" t="s">
        <v>95</v>
      </c>
      <c r="P1" s="77" t="s">
        <v>193</v>
      </c>
      <c r="Q1" s="77" t="s">
        <v>96</v>
      </c>
      <c r="R1" s="77" t="s">
        <v>97</v>
      </c>
      <c r="S1" s="77" t="s">
        <v>98</v>
      </c>
      <c r="T1" s="77" t="s">
        <v>100</v>
      </c>
      <c r="U1" s="77" t="s">
        <v>103</v>
      </c>
      <c r="V1" s="77" t="s">
        <v>104</v>
      </c>
      <c r="W1" s="77" t="s">
        <v>105</v>
      </c>
      <c r="X1" s="77" t="s">
        <v>106</v>
      </c>
      <c r="Y1" s="77" t="s">
        <v>194</v>
      </c>
      <c r="Z1" s="77" t="s">
        <v>195</v>
      </c>
      <c r="AA1" s="77" t="s">
        <v>107</v>
      </c>
      <c r="AB1" s="77" t="s">
        <v>108</v>
      </c>
      <c r="AC1" s="77" t="s">
        <v>109</v>
      </c>
      <c r="AD1" s="77" t="s">
        <v>110</v>
      </c>
      <c r="AE1" s="77" t="s">
        <v>111</v>
      </c>
      <c r="AF1" s="77" t="s">
        <v>112</v>
      </c>
      <c r="AG1" s="77" t="s">
        <v>113</v>
      </c>
      <c r="AH1" s="77" t="s">
        <v>114</v>
      </c>
      <c r="AI1" s="77" t="s">
        <v>115</v>
      </c>
      <c r="AJ1" s="77" t="s">
        <v>116</v>
      </c>
      <c r="AK1" s="77" t="s">
        <v>117</v>
      </c>
      <c r="AL1" s="77" t="s">
        <v>118</v>
      </c>
      <c r="AM1" s="77" t="s">
        <v>120</v>
      </c>
    </row>
    <row r="2" spans="1:39">
      <c r="A2" s="77" t="s">
        <v>196</v>
      </c>
      <c r="B2" s="78" t="s">
        <v>197</v>
      </c>
      <c r="C2" s="78" t="s">
        <v>198</v>
      </c>
      <c r="D2" s="78" t="str">
        <f>VLOOKUP(E2,[1]Sheet1!$B:$C,2,0)</f>
        <v>CTRV24/079000242</v>
      </c>
      <c r="E2" s="78" t="s">
        <v>199</v>
      </c>
      <c r="F2" s="78" t="s">
        <v>200</v>
      </c>
      <c r="G2" s="78">
        <v>9900506883</v>
      </c>
      <c r="H2" s="78" t="s">
        <v>201</v>
      </c>
      <c r="I2" s="81">
        <v>0.41319444444444442</v>
      </c>
      <c r="J2" s="79">
        <v>45170</v>
      </c>
      <c r="K2" s="79">
        <v>45170</v>
      </c>
      <c r="L2" s="81">
        <v>0.4548611111111111</v>
      </c>
      <c r="M2" s="78" t="s">
        <v>202</v>
      </c>
      <c r="N2" s="78" t="s">
        <v>203</v>
      </c>
      <c r="O2" s="78" t="s">
        <v>186</v>
      </c>
      <c r="P2" s="78" t="s">
        <v>204</v>
      </c>
      <c r="Q2" s="78" t="s">
        <v>205</v>
      </c>
      <c r="R2" s="78" t="s">
        <v>136</v>
      </c>
      <c r="S2" s="78">
        <v>1900</v>
      </c>
      <c r="T2" s="78">
        <v>1900</v>
      </c>
      <c r="U2" s="78">
        <v>3592</v>
      </c>
      <c r="V2" s="78">
        <v>3592</v>
      </c>
      <c r="W2" s="78">
        <v>3592</v>
      </c>
      <c r="X2" s="78">
        <v>3592</v>
      </c>
      <c r="Y2" s="78">
        <v>124</v>
      </c>
      <c r="Z2" s="78">
        <v>124</v>
      </c>
      <c r="AA2" s="78">
        <v>56086</v>
      </c>
      <c r="AB2" s="78">
        <v>56210</v>
      </c>
      <c r="AC2" s="79">
        <v>45170</v>
      </c>
      <c r="AD2" s="81">
        <v>0.41666666666666669</v>
      </c>
      <c r="AE2" s="81">
        <v>0.9375</v>
      </c>
      <c r="AF2" s="81">
        <v>0.52083333333333337</v>
      </c>
      <c r="AG2" s="78">
        <v>44</v>
      </c>
      <c r="AH2" s="78">
        <v>792</v>
      </c>
      <c r="AI2" s="78">
        <v>18</v>
      </c>
      <c r="AJ2" s="81">
        <v>0.1875</v>
      </c>
      <c r="AK2" s="78">
        <v>900</v>
      </c>
      <c r="AL2" s="78">
        <v>200</v>
      </c>
      <c r="AM2" s="78">
        <v>0</v>
      </c>
    </row>
    <row r="3" spans="1:39">
      <c r="A3" s="77" t="s">
        <v>206</v>
      </c>
      <c r="B3" s="78" t="s">
        <v>197</v>
      </c>
      <c r="C3" s="78" t="s">
        <v>207</v>
      </c>
      <c r="D3" s="78" t="str">
        <f>VLOOKUP(E3,[1]Sheet1!$B:$C,2,0)</f>
        <v>CCAL24/081000118</v>
      </c>
      <c r="E3" s="78" t="s">
        <v>208</v>
      </c>
      <c r="F3" s="78" t="s">
        <v>209</v>
      </c>
      <c r="G3" s="78">
        <v>919840165210</v>
      </c>
      <c r="H3" s="78" t="s">
        <v>141</v>
      </c>
      <c r="I3" s="81">
        <v>0.83333333333333337</v>
      </c>
      <c r="J3" s="79">
        <v>45170</v>
      </c>
      <c r="K3" s="79">
        <v>45170</v>
      </c>
      <c r="L3" s="81">
        <v>0.875</v>
      </c>
      <c r="M3" s="78" t="s">
        <v>210</v>
      </c>
      <c r="N3" s="78" t="s">
        <v>210</v>
      </c>
      <c r="O3" s="78" t="s">
        <v>211</v>
      </c>
      <c r="P3" s="78" t="s">
        <v>212</v>
      </c>
      <c r="Q3" s="78" t="s">
        <v>213</v>
      </c>
      <c r="R3" s="78" t="s">
        <v>159</v>
      </c>
      <c r="S3" s="78">
        <v>1000</v>
      </c>
      <c r="T3" s="78">
        <v>1000</v>
      </c>
      <c r="U3" s="78">
        <v>1396</v>
      </c>
      <c r="V3" s="78">
        <v>1396</v>
      </c>
      <c r="W3" s="78">
        <v>1396</v>
      </c>
      <c r="X3" s="78">
        <v>1396</v>
      </c>
      <c r="Y3" s="78">
        <v>62</v>
      </c>
      <c r="Z3" s="78">
        <v>62</v>
      </c>
      <c r="AA3" s="78">
        <v>129827</v>
      </c>
      <c r="AB3" s="78">
        <v>129889</v>
      </c>
      <c r="AC3" s="79">
        <v>45170</v>
      </c>
      <c r="AD3" s="81">
        <v>0.8125</v>
      </c>
      <c r="AE3" s="81">
        <v>0.9375</v>
      </c>
      <c r="AF3" s="81">
        <v>0.125</v>
      </c>
      <c r="AG3" s="78">
        <v>22</v>
      </c>
      <c r="AH3" s="78">
        <v>396</v>
      </c>
      <c r="AI3" s="78">
        <v>18</v>
      </c>
      <c r="AJ3" s="81">
        <v>0</v>
      </c>
      <c r="AK3" s="78">
        <v>0</v>
      </c>
      <c r="AL3" s="78">
        <v>200</v>
      </c>
      <c r="AM3" s="78">
        <v>0</v>
      </c>
    </row>
    <row r="4" spans="1:39">
      <c r="A4" s="77" t="s">
        <v>214</v>
      </c>
      <c r="B4" s="78" t="s">
        <v>197</v>
      </c>
      <c r="C4" s="78" t="s">
        <v>207</v>
      </c>
      <c r="D4" s="78" t="str">
        <f>VLOOKUP(E4,[1]Sheet1!$B:$C,2,0)</f>
        <v>CTRV24/079000243</v>
      </c>
      <c r="E4" s="78" t="s">
        <v>215</v>
      </c>
      <c r="F4" s="78" t="s">
        <v>200</v>
      </c>
      <c r="G4" s="78">
        <v>9900506883</v>
      </c>
      <c r="H4" s="78" t="s">
        <v>201</v>
      </c>
      <c r="I4" s="81">
        <v>0.26041666666666669</v>
      </c>
      <c r="J4" s="79">
        <v>45171</v>
      </c>
      <c r="K4" s="79">
        <v>45171</v>
      </c>
      <c r="L4" s="81">
        <v>0.30208333333333331</v>
      </c>
      <c r="M4" s="78" t="s">
        <v>216</v>
      </c>
      <c r="N4" s="78" t="s">
        <v>203</v>
      </c>
      <c r="O4" s="78" t="s">
        <v>186</v>
      </c>
      <c r="P4" s="78" t="s">
        <v>204</v>
      </c>
      <c r="Q4" s="78" t="s">
        <v>205</v>
      </c>
      <c r="R4" s="78" t="s">
        <v>136</v>
      </c>
      <c r="S4" s="78">
        <v>1900</v>
      </c>
      <c r="T4" s="78">
        <v>1900</v>
      </c>
      <c r="U4" s="78">
        <v>1900</v>
      </c>
      <c r="V4" s="78">
        <v>1900</v>
      </c>
      <c r="W4" s="78">
        <v>1900</v>
      </c>
      <c r="X4" s="78">
        <v>1900</v>
      </c>
      <c r="Y4" s="78">
        <v>56</v>
      </c>
      <c r="Z4" s="78">
        <v>56</v>
      </c>
      <c r="AA4" s="78">
        <v>56210</v>
      </c>
      <c r="AB4" s="78">
        <v>56266</v>
      </c>
      <c r="AC4" s="79">
        <v>45171</v>
      </c>
      <c r="AD4" s="81">
        <v>0.30208333333333331</v>
      </c>
      <c r="AE4" s="81">
        <v>0.47916666666666669</v>
      </c>
      <c r="AF4" s="81">
        <v>0.17708333333333334</v>
      </c>
      <c r="AG4" s="78">
        <v>0</v>
      </c>
      <c r="AH4" s="78">
        <v>0</v>
      </c>
      <c r="AI4" s="78">
        <v>18</v>
      </c>
      <c r="AJ4" s="81">
        <v>0</v>
      </c>
      <c r="AK4" s="78">
        <v>0</v>
      </c>
      <c r="AL4" s="78">
        <v>200</v>
      </c>
      <c r="AM4" s="78">
        <v>0</v>
      </c>
    </row>
    <row r="5" spans="1:39" ht="15.5">
      <c r="A5" s="77" t="s">
        <v>217</v>
      </c>
      <c r="B5" s="78" t="s">
        <v>197</v>
      </c>
      <c r="C5" s="78" t="s">
        <v>198</v>
      </c>
      <c r="D5" s="78" t="str">
        <f>VLOOKUP(E5,[1]Sheet1!$B:$C,2,0)</f>
        <v>CCAL24/081000116</v>
      </c>
      <c r="E5" s="78" t="s">
        <v>218</v>
      </c>
      <c r="F5" s="78" t="s">
        <v>209</v>
      </c>
      <c r="G5" s="78">
        <v>919840165210</v>
      </c>
      <c r="H5" s="78" t="s">
        <v>141</v>
      </c>
      <c r="I5" s="81">
        <v>0.33333333333333331</v>
      </c>
      <c r="J5" s="79">
        <v>45171</v>
      </c>
      <c r="K5" s="79">
        <v>45171</v>
      </c>
      <c r="L5" s="81">
        <v>0.375</v>
      </c>
      <c r="M5" s="78" t="s">
        <v>219</v>
      </c>
      <c r="N5" s="80"/>
      <c r="O5" s="78" t="s">
        <v>220</v>
      </c>
      <c r="P5" s="78" t="s">
        <v>212</v>
      </c>
      <c r="Q5" s="78" t="s">
        <v>176</v>
      </c>
      <c r="R5" s="78" t="s">
        <v>159</v>
      </c>
      <c r="S5" s="78">
        <v>1000</v>
      </c>
      <c r="T5" s="78">
        <v>1000</v>
      </c>
      <c r="U5" s="78">
        <v>1000</v>
      </c>
      <c r="V5" s="78">
        <v>1000</v>
      </c>
      <c r="W5" s="78">
        <v>1000</v>
      </c>
      <c r="X5" s="78">
        <v>1000</v>
      </c>
      <c r="Y5" s="78">
        <v>26</v>
      </c>
      <c r="Z5" s="78">
        <v>26</v>
      </c>
      <c r="AA5" s="78">
        <v>202988</v>
      </c>
      <c r="AB5" s="78">
        <v>203014</v>
      </c>
      <c r="AC5" s="79">
        <v>45171</v>
      </c>
      <c r="AD5" s="81">
        <v>0.35416666666666669</v>
      </c>
      <c r="AE5" s="81">
        <v>0.52083333333333337</v>
      </c>
      <c r="AF5" s="81">
        <v>0.16666666666666666</v>
      </c>
      <c r="AG5" s="78">
        <v>0</v>
      </c>
      <c r="AH5" s="78">
        <v>0</v>
      </c>
      <c r="AI5" s="78">
        <v>18</v>
      </c>
      <c r="AJ5" s="81">
        <v>0</v>
      </c>
      <c r="AK5" s="78">
        <v>0</v>
      </c>
      <c r="AL5" s="78">
        <v>200</v>
      </c>
      <c r="AM5" s="78">
        <v>0</v>
      </c>
    </row>
    <row r="6" spans="1:39">
      <c r="A6" s="77" t="s">
        <v>221</v>
      </c>
      <c r="B6" s="78" t="s">
        <v>197</v>
      </c>
      <c r="C6" s="78" t="s">
        <v>222</v>
      </c>
      <c r="D6" s="78" t="str">
        <f>VLOOKUP(E6,[1]Sheet1!$B:$C,2,0)</f>
        <v>CTRV24/079000255</v>
      </c>
      <c r="E6" s="78" t="s">
        <v>223</v>
      </c>
      <c r="F6" s="78" t="s">
        <v>224</v>
      </c>
      <c r="G6" s="78">
        <v>9769151801</v>
      </c>
      <c r="H6" s="78" t="s">
        <v>201</v>
      </c>
      <c r="I6" s="81">
        <v>0.45833333333333331</v>
      </c>
      <c r="J6" s="79">
        <v>45171</v>
      </c>
      <c r="K6" s="79">
        <v>45171</v>
      </c>
      <c r="L6" s="81">
        <v>0.5</v>
      </c>
      <c r="M6" s="78" t="s">
        <v>225</v>
      </c>
      <c r="N6" s="78" t="s">
        <v>226</v>
      </c>
      <c r="O6" s="78" t="s">
        <v>183</v>
      </c>
      <c r="P6" s="78" t="s">
        <v>227</v>
      </c>
      <c r="Q6" s="78" t="s">
        <v>184</v>
      </c>
      <c r="R6" s="78" t="s">
        <v>136</v>
      </c>
      <c r="S6" s="78">
        <v>1900</v>
      </c>
      <c r="T6" s="78">
        <v>1900</v>
      </c>
      <c r="U6" s="78">
        <v>1900</v>
      </c>
      <c r="V6" s="78">
        <v>1900</v>
      </c>
      <c r="W6" s="78">
        <v>1900</v>
      </c>
      <c r="X6" s="78">
        <v>1900</v>
      </c>
      <c r="Y6" s="78">
        <v>46</v>
      </c>
      <c r="Z6" s="78">
        <v>46</v>
      </c>
      <c r="AA6" s="78">
        <v>160566</v>
      </c>
      <c r="AB6" s="78">
        <v>160612</v>
      </c>
      <c r="AC6" s="79">
        <v>45171</v>
      </c>
      <c r="AD6" s="81">
        <v>0.47916666666666669</v>
      </c>
      <c r="AE6" s="81">
        <v>0.57986111111111105</v>
      </c>
      <c r="AF6" s="81">
        <v>0.10069444444444443</v>
      </c>
      <c r="AG6" s="78">
        <v>0</v>
      </c>
      <c r="AH6" s="78">
        <v>0</v>
      </c>
      <c r="AI6" s="78">
        <v>18</v>
      </c>
      <c r="AJ6" s="81">
        <v>0</v>
      </c>
      <c r="AK6" s="78">
        <v>0</v>
      </c>
      <c r="AL6" s="78">
        <v>200</v>
      </c>
      <c r="AM6" s="78">
        <v>0</v>
      </c>
    </row>
    <row r="7" spans="1:39">
      <c r="A7" s="77" t="s">
        <v>228</v>
      </c>
      <c r="B7" s="78" t="s">
        <v>197</v>
      </c>
      <c r="C7" s="78" t="s">
        <v>229</v>
      </c>
      <c r="D7" s="78" t="str">
        <f>VLOOKUP(E7,[1]Sheet1!$B:$C,2,0)</f>
        <v>CCAL24/081000117</v>
      </c>
      <c r="E7" s="78" t="s">
        <v>230</v>
      </c>
      <c r="F7" s="78" t="s">
        <v>209</v>
      </c>
      <c r="G7" s="78">
        <v>919840165210</v>
      </c>
      <c r="H7" s="78" t="s">
        <v>141</v>
      </c>
      <c r="I7" s="81">
        <v>0.5</v>
      </c>
      <c r="J7" s="79">
        <v>45171</v>
      </c>
      <c r="K7" s="79">
        <v>45171</v>
      </c>
      <c r="L7" s="81">
        <v>0.54166666666666663</v>
      </c>
      <c r="M7" s="78" t="s">
        <v>231</v>
      </c>
      <c r="N7" s="78" t="s">
        <v>232</v>
      </c>
      <c r="O7" s="78" t="s">
        <v>220</v>
      </c>
      <c r="P7" s="78" t="s">
        <v>212</v>
      </c>
      <c r="Q7" s="78" t="s">
        <v>176</v>
      </c>
      <c r="R7" s="78" t="s">
        <v>136</v>
      </c>
      <c r="S7" s="78">
        <v>1900</v>
      </c>
      <c r="T7" s="78">
        <v>1900</v>
      </c>
      <c r="U7" s="78">
        <v>1900</v>
      </c>
      <c r="V7" s="78">
        <v>1900</v>
      </c>
      <c r="W7" s="78">
        <v>1900</v>
      </c>
      <c r="X7" s="78">
        <v>1900</v>
      </c>
      <c r="Y7" s="78">
        <v>28</v>
      </c>
      <c r="Z7" s="78">
        <v>28</v>
      </c>
      <c r="AA7" s="78">
        <v>53210</v>
      </c>
      <c r="AB7" s="78">
        <v>53238</v>
      </c>
      <c r="AC7" s="79">
        <v>45171</v>
      </c>
      <c r="AD7" s="81">
        <v>0.5625</v>
      </c>
      <c r="AE7" s="81">
        <v>0.77083333333333337</v>
      </c>
      <c r="AF7" s="81">
        <v>0.20833333333333334</v>
      </c>
      <c r="AG7" s="78">
        <v>0</v>
      </c>
      <c r="AH7" s="78">
        <v>0</v>
      </c>
      <c r="AI7" s="78">
        <v>18</v>
      </c>
      <c r="AJ7" s="81">
        <v>0</v>
      </c>
      <c r="AK7" s="78">
        <v>0</v>
      </c>
      <c r="AL7" s="78">
        <v>200</v>
      </c>
      <c r="AM7" s="78">
        <v>0</v>
      </c>
    </row>
    <row r="8" spans="1:39">
      <c r="A8" s="77" t="s">
        <v>233</v>
      </c>
      <c r="B8" s="78" t="s">
        <v>197</v>
      </c>
      <c r="C8" s="78" t="s">
        <v>229</v>
      </c>
      <c r="D8" s="78" t="str">
        <f>VLOOKUP(E8,[1]Sheet1!$B:$C,2,0)</f>
        <v>CCAL24/081000119</v>
      </c>
      <c r="E8" s="78" t="s">
        <v>234</v>
      </c>
      <c r="F8" s="78" t="s">
        <v>209</v>
      </c>
      <c r="G8" s="78">
        <v>9840165210</v>
      </c>
      <c r="H8" s="78" t="s">
        <v>141</v>
      </c>
      <c r="I8" s="81">
        <v>0.16666666666666666</v>
      </c>
      <c r="J8" s="79">
        <v>45172</v>
      </c>
      <c r="K8" s="79">
        <v>45172</v>
      </c>
      <c r="L8" s="81">
        <v>0.20833333333333334</v>
      </c>
      <c r="M8" s="78" t="s">
        <v>235</v>
      </c>
      <c r="N8" s="78" t="s">
        <v>236</v>
      </c>
      <c r="O8" s="78" t="s">
        <v>173</v>
      </c>
      <c r="P8" s="78" t="s">
        <v>237</v>
      </c>
      <c r="Q8" s="78" t="s">
        <v>238</v>
      </c>
      <c r="R8" s="78" t="s">
        <v>159</v>
      </c>
      <c r="S8" s="78">
        <v>1000</v>
      </c>
      <c r="T8" s="78">
        <v>1000</v>
      </c>
      <c r="U8" s="78">
        <v>1468</v>
      </c>
      <c r="V8" s="78">
        <v>1468</v>
      </c>
      <c r="W8" s="78">
        <v>1468</v>
      </c>
      <c r="X8" s="78">
        <v>1468</v>
      </c>
      <c r="Y8" s="78">
        <v>66</v>
      </c>
      <c r="Z8" s="78">
        <v>66</v>
      </c>
      <c r="AA8" s="78">
        <v>43153</v>
      </c>
      <c r="AB8" s="78">
        <v>43219</v>
      </c>
      <c r="AC8" s="79">
        <v>45172</v>
      </c>
      <c r="AD8" s="81">
        <v>0.1875</v>
      </c>
      <c r="AE8" s="81">
        <v>0.27083333333333331</v>
      </c>
      <c r="AF8" s="81">
        <v>8.3333333333333329E-2</v>
      </c>
      <c r="AG8" s="78">
        <v>26</v>
      </c>
      <c r="AH8" s="78">
        <v>468</v>
      </c>
      <c r="AI8" s="78">
        <v>18</v>
      </c>
      <c r="AJ8" s="81">
        <v>0</v>
      </c>
      <c r="AK8" s="78">
        <v>0</v>
      </c>
      <c r="AL8" s="78">
        <v>200</v>
      </c>
      <c r="AM8" s="78">
        <v>0</v>
      </c>
    </row>
    <row r="9" spans="1:39">
      <c r="A9" s="77" t="s">
        <v>239</v>
      </c>
      <c r="B9" s="78" t="s">
        <v>197</v>
      </c>
      <c r="C9" s="78" t="s">
        <v>207</v>
      </c>
      <c r="D9" s="78" t="str">
        <f>VLOOKUP(E9,[1]Sheet1!$B:$C,2,0)</f>
        <v>CTRV24/079000254</v>
      </c>
      <c r="E9" s="78" t="s">
        <v>240</v>
      </c>
      <c r="F9" s="78" t="s">
        <v>241</v>
      </c>
      <c r="G9" s="78">
        <v>9769151801</v>
      </c>
      <c r="H9" s="78" t="s">
        <v>201</v>
      </c>
      <c r="I9" s="81">
        <v>0.45833333333333331</v>
      </c>
      <c r="J9" s="79">
        <v>45173</v>
      </c>
      <c r="K9" s="79">
        <v>45173</v>
      </c>
      <c r="L9" s="81">
        <v>0.5</v>
      </c>
      <c r="M9" s="78" t="s">
        <v>242</v>
      </c>
      <c r="N9" s="78" t="s">
        <v>243</v>
      </c>
      <c r="O9" s="78" t="s">
        <v>186</v>
      </c>
      <c r="P9" s="78" t="s">
        <v>204</v>
      </c>
      <c r="Q9" s="78" t="s">
        <v>205</v>
      </c>
      <c r="R9" s="78" t="s">
        <v>136</v>
      </c>
      <c r="S9" s="78">
        <v>1900</v>
      </c>
      <c r="T9" s="78">
        <v>1900</v>
      </c>
      <c r="U9" s="78">
        <v>3272.67</v>
      </c>
      <c r="V9" s="78">
        <v>3272.67</v>
      </c>
      <c r="W9" s="78">
        <v>3272.67</v>
      </c>
      <c r="X9" s="78">
        <v>3272.67</v>
      </c>
      <c r="Y9" s="78">
        <v>122</v>
      </c>
      <c r="Z9" s="78">
        <v>122</v>
      </c>
      <c r="AA9" s="78">
        <v>56224</v>
      </c>
      <c r="AB9" s="78">
        <v>56346</v>
      </c>
      <c r="AC9" s="79">
        <v>45173</v>
      </c>
      <c r="AD9" s="81">
        <v>0.5</v>
      </c>
      <c r="AE9" s="81">
        <v>0.96180555555555547</v>
      </c>
      <c r="AF9" s="81">
        <v>0.46180555555555558</v>
      </c>
      <c r="AG9" s="78">
        <v>42</v>
      </c>
      <c r="AH9" s="78">
        <v>756</v>
      </c>
      <c r="AI9" s="78">
        <v>18</v>
      </c>
      <c r="AJ9" s="81">
        <v>0.12847222222222224</v>
      </c>
      <c r="AK9" s="78">
        <v>616.66999999999996</v>
      </c>
      <c r="AL9" s="78">
        <v>200</v>
      </c>
      <c r="AM9" s="78">
        <v>0</v>
      </c>
    </row>
    <row r="10" spans="1:39">
      <c r="A10" s="77" t="s">
        <v>244</v>
      </c>
      <c r="B10" s="78" t="s">
        <v>197</v>
      </c>
      <c r="C10" s="78" t="s">
        <v>207</v>
      </c>
      <c r="D10" s="78" t="str">
        <f>VLOOKUP(E10,[1]Sheet1!$B:$C,2,0)</f>
        <v>CTRV24/079000245</v>
      </c>
      <c r="E10" s="78" t="s">
        <v>245</v>
      </c>
      <c r="F10" s="78" t="s">
        <v>246</v>
      </c>
      <c r="G10" s="78">
        <v>9167730716</v>
      </c>
      <c r="H10" s="78" t="s">
        <v>141</v>
      </c>
      <c r="I10" s="81">
        <v>0.73958333333333337</v>
      </c>
      <c r="J10" s="79">
        <v>45173</v>
      </c>
      <c r="K10" s="79">
        <v>45173</v>
      </c>
      <c r="L10" s="81">
        <v>0.78125</v>
      </c>
      <c r="M10" s="78" t="s">
        <v>247</v>
      </c>
      <c r="N10" s="78" t="s">
        <v>248</v>
      </c>
      <c r="O10" s="78" t="s">
        <v>183</v>
      </c>
      <c r="P10" s="78" t="s">
        <v>227</v>
      </c>
      <c r="Q10" s="78" t="s">
        <v>184</v>
      </c>
      <c r="R10" s="78" t="s">
        <v>136</v>
      </c>
      <c r="S10" s="78">
        <v>1900</v>
      </c>
      <c r="T10" s="78">
        <v>1900</v>
      </c>
      <c r="U10" s="78">
        <v>4150</v>
      </c>
      <c r="V10" s="78">
        <v>4150</v>
      </c>
      <c r="W10" s="78">
        <v>4150</v>
      </c>
      <c r="X10" s="78">
        <v>4150</v>
      </c>
      <c r="Y10" s="78">
        <v>205</v>
      </c>
      <c r="Z10" s="78">
        <v>205</v>
      </c>
      <c r="AA10" s="78">
        <v>161018</v>
      </c>
      <c r="AB10" s="78">
        <v>161223</v>
      </c>
      <c r="AC10" s="79">
        <v>45173</v>
      </c>
      <c r="AD10" s="81">
        <v>0.75</v>
      </c>
      <c r="AE10" s="81">
        <v>0.97916666666666663</v>
      </c>
      <c r="AF10" s="81">
        <v>0.22916666666666666</v>
      </c>
      <c r="AG10" s="78">
        <v>125</v>
      </c>
      <c r="AH10" s="78">
        <v>2250</v>
      </c>
      <c r="AI10" s="78">
        <v>18</v>
      </c>
      <c r="AJ10" s="81">
        <v>0</v>
      </c>
      <c r="AK10" s="78">
        <v>0</v>
      </c>
      <c r="AL10" s="78">
        <v>200</v>
      </c>
      <c r="AM10" s="78">
        <v>0</v>
      </c>
    </row>
    <row r="11" spans="1:39" ht="15.5">
      <c r="A11" s="77" t="s">
        <v>256</v>
      </c>
      <c r="B11" s="78" t="s">
        <v>197</v>
      </c>
      <c r="C11" s="78" t="s">
        <v>198</v>
      </c>
      <c r="D11" s="78" t="str">
        <f>VLOOKUP(E11,[1]Sheet1!$B:$C,2,0)</f>
        <v>CTRV24/079000246</v>
      </c>
      <c r="E11" s="78" t="s">
        <v>257</v>
      </c>
      <c r="F11" s="78" t="s">
        <v>258</v>
      </c>
      <c r="G11" s="78">
        <v>9790922996</v>
      </c>
      <c r="H11" s="78" t="s">
        <v>201</v>
      </c>
      <c r="I11" s="81">
        <v>0.33333333333333331</v>
      </c>
      <c r="J11" s="79">
        <v>45174</v>
      </c>
      <c r="K11" s="79">
        <v>45174</v>
      </c>
      <c r="L11" s="81">
        <v>0.375</v>
      </c>
      <c r="M11" s="78" t="s">
        <v>259</v>
      </c>
      <c r="N11" s="78" t="s">
        <v>260</v>
      </c>
      <c r="O11" s="78" t="s">
        <v>183</v>
      </c>
      <c r="P11" s="78" t="s">
        <v>227</v>
      </c>
      <c r="Q11" s="78" t="s">
        <v>184</v>
      </c>
      <c r="R11" s="78" t="s">
        <v>139</v>
      </c>
      <c r="S11" s="78">
        <v>5400</v>
      </c>
      <c r="T11" s="78">
        <v>5400</v>
      </c>
      <c r="U11" s="78">
        <v>5400</v>
      </c>
      <c r="V11" s="78">
        <v>5400</v>
      </c>
      <c r="W11" s="78">
        <v>5700</v>
      </c>
      <c r="X11" s="78">
        <v>5700</v>
      </c>
      <c r="Y11" s="78">
        <v>211</v>
      </c>
      <c r="Z11" s="78">
        <v>211</v>
      </c>
      <c r="AA11" s="78">
        <v>56354</v>
      </c>
      <c r="AB11" s="78">
        <v>56565</v>
      </c>
      <c r="AC11" s="79">
        <v>45174</v>
      </c>
      <c r="AD11" s="81">
        <v>0.33333333333333331</v>
      </c>
      <c r="AE11" s="81">
        <v>0.89583333333333337</v>
      </c>
      <c r="AF11" s="81">
        <v>0.5625</v>
      </c>
      <c r="AG11" s="78">
        <v>0</v>
      </c>
      <c r="AH11" s="78">
        <v>0</v>
      </c>
      <c r="AI11" s="78">
        <v>18</v>
      </c>
      <c r="AJ11" s="81">
        <v>0</v>
      </c>
      <c r="AK11" s="78">
        <v>0</v>
      </c>
      <c r="AL11" s="80"/>
      <c r="AM11" s="78">
        <v>300</v>
      </c>
    </row>
    <row r="12" spans="1:39">
      <c r="A12" s="77" t="s">
        <v>261</v>
      </c>
      <c r="B12" s="78" t="s">
        <v>197</v>
      </c>
      <c r="C12" s="78" t="s">
        <v>198</v>
      </c>
      <c r="D12" s="78" t="str">
        <f>VLOOKUP(E12,[1]Sheet1!$B:$C,2,0)</f>
        <v>CTRV24/079000248</v>
      </c>
      <c r="E12" s="78" t="s">
        <v>262</v>
      </c>
      <c r="F12" s="78" t="s">
        <v>251</v>
      </c>
      <c r="G12" s="78">
        <v>9820314394</v>
      </c>
      <c r="H12" s="78" t="s">
        <v>201</v>
      </c>
      <c r="I12" s="81">
        <v>0.33333333333333331</v>
      </c>
      <c r="J12" s="79">
        <v>45174</v>
      </c>
      <c r="K12" s="79">
        <v>45174</v>
      </c>
      <c r="L12" s="81">
        <v>0.375</v>
      </c>
      <c r="M12" s="78" t="s">
        <v>263</v>
      </c>
      <c r="N12" s="78" t="s">
        <v>253</v>
      </c>
      <c r="O12" s="78" t="s">
        <v>151</v>
      </c>
      <c r="P12" s="78" t="s">
        <v>264</v>
      </c>
      <c r="Q12" s="78" t="s">
        <v>152</v>
      </c>
      <c r="R12" s="78" t="s">
        <v>136</v>
      </c>
      <c r="S12" s="78">
        <v>3500</v>
      </c>
      <c r="T12" s="78">
        <v>3500</v>
      </c>
      <c r="U12" s="78">
        <v>3500</v>
      </c>
      <c r="V12" s="78">
        <v>3500</v>
      </c>
      <c r="W12" s="78">
        <v>3500</v>
      </c>
      <c r="X12" s="78">
        <v>3500</v>
      </c>
      <c r="Y12" s="78">
        <v>75</v>
      </c>
      <c r="Z12" s="78">
        <v>75</v>
      </c>
      <c r="AA12" s="78">
        <v>246785</v>
      </c>
      <c r="AB12" s="78">
        <v>246860</v>
      </c>
      <c r="AC12" s="79">
        <v>45174</v>
      </c>
      <c r="AD12" s="81">
        <v>0.33333333333333331</v>
      </c>
      <c r="AE12" s="81">
        <v>0.4375</v>
      </c>
      <c r="AF12" s="81">
        <v>0.10416666666666667</v>
      </c>
      <c r="AG12" s="78">
        <v>0</v>
      </c>
      <c r="AH12" s="78">
        <v>0</v>
      </c>
      <c r="AI12" s="78">
        <v>25</v>
      </c>
      <c r="AJ12" s="81">
        <v>0</v>
      </c>
      <c r="AK12" s="78">
        <v>0</v>
      </c>
      <c r="AL12" s="78">
        <v>300</v>
      </c>
      <c r="AM12" s="78">
        <v>0</v>
      </c>
    </row>
    <row r="13" spans="1:39">
      <c r="A13" s="77" t="s">
        <v>265</v>
      </c>
      <c r="B13" s="78" t="s">
        <v>197</v>
      </c>
      <c r="C13" s="78" t="s">
        <v>198</v>
      </c>
      <c r="D13" s="78" t="str">
        <f>VLOOKUP(E13,[1]Sheet1!$B:$C,2,0)</f>
        <v>CTRV24/079000244</v>
      </c>
      <c r="E13" s="78" t="s">
        <v>266</v>
      </c>
      <c r="F13" s="78" t="s">
        <v>241</v>
      </c>
      <c r="G13" s="78">
        <v>9769151801</v>
      </c>
      <c r="H13" s="78" t="s">
        <v>201</v>
      </c>
      <c r="I13" s="81">
        <v>0.375</v>
      </c>
      <c r="J13" s="79">
        <v>45174</v>
      </c>
      <c r="K13" s="79">
        <v>45174</v>
      </c>
      <c r="L13" s="81">
        <v>0.41666666666666669</v>
      </c>
      <c r="M13" s="78" t="s">
        <v>242</v>
      </c>
      <c r="N13" s="78" t="s">
        <v>267</v>
      </c>
      <c r="O13" s="78" t="s">
        <v>186</v>
      </c>
      <c r="P13" s="78" t="s">
        <v>204</v>
      </c>
      <c r="Q13" s="78" t="s">
        <v>205</v>
      </c>
      <c r="R13" s="78" t="s">
        <v>136</v>
      </c>
      <c r="S13" s="78">
        <v>1900</v>
      </c>
      <c r="T13" s="78">
        <v>1900</v>
      </c>
      <c r="U13" s="78">
        <v>3973.33</v>
      </c>
      <c r="V13" s="78">
        <v>3973.33</v>
      </c>
      <c r="W13" s="78">
        <v>3973.33</v>
      </c>
      <c r="X13" s="78">
        <v>3973.33</v>
      </c>
      <c r="Y13" s="78">
        <v>185</v>
      </c>
      <c r="Z13" s="78">
        <v>185</v>
      </c>
      <c r="AA13" s="78">
        <v>161195</v>
      </c>
      <c r="AB13" s="78">
        <v>161380</v>
      </c>
      <c r="AC13" s="79">
        <v>45174</v>
      </c>
      <c r="AD13" s="81">
        <v>0.41666666666666669</v>
      </c>
      <c r="AE13" s="81">
        <v>0.78819444444444453</v>
      </c>
      <c r="AF13" s="81">
        <v>0.37152777777777773</v>
      </c>
      <c r="AG13" s="78">
        <v>105</v>
      </c>
      <c r="AH13" s="78">
        <v>1890</v>
      </c>
      <c r="AI13" s="78">
        <v>18</v>
      </c>
      <c r="AJ13" s="81">
        <v>3.8194444444444441E-2</v>
      </c>
      <c r="AK13" s="78">
        <v>183.33</v>
      </c>
      <c r="AL13" s="78">
        <v>200</v>
      </c>
      <c r="AM13" s="78">
        <v>0</v>
      </c>
    </row>
    <row r="14" spans="1:39">
      <c r="A14" s="77" t="s">
        <v>268</v>
      </c>
      <c r="B14" s="78" t="s">
        <v>197</v>
      </c>
      <c r="C14" s="78" t="s">
        <v>198</v>
      </c>
      <c r="D14" s="78" t="str">
        <f>VLOOKUP(E14,[1]Sheet1!$B:$C,2,0)</f>
        <v>CTRV24/079000249</v>
      </c>
      <c r="E14" s="78" t="s">
        <v>269</v>
      </c>
      <c r="F14" s="78" t="s">
        <v>251</v>
      </c>
      <c r="G14" s="78">
        <v>9820314394</v>
      </c>
      <c r="H14" s="78" t="s">
        <v>201</v>
      </c>
      <c r="I14" s="81">
        <v>0.3125</v>
      </c>
      <c r="J14" s="79">
        <v>45175</v>
      </c>
      <c r="K14" s="79">
        <v>45175</v>
      </c>
      <c r="L14" s="81">
        <v>0.35416666666666669</v>
      </c>
      <c r="M14" s="78" t="s">
        <v>263</v>
      </c>
      <c r="N14" s="78" t="s">
        <v>253</v>
      </c>
      <c r="O14" s="78" t="s">
        <v>151</v>
      </c>
      <c r="P14" s="78" t="s">
        <v>264</v>
      </c>
      <c r="Q14" s="78" t="s">
        <v>152</v>
      </c>
      <c r="R14" s="78" t="s">
        <v>136</v>
      </c>
      <c r="S14" s="78">
        <v>3500</v>
      </c>
      <c r="T14" s="78">
        <v>3500</v>
      </c>
      <c r="U14" s="78">
        <v>4700</v>
      </c>
      <c r="V14" s="78">
        <v>4700</v>
      </c>
      <c r="W14" s="78">
        <v>4700</v>
      </c>
      <c r="X14" s="78">
        <v>4700</v>
      </c>
      <c r="Y14" s="78">
        <v>60</v>
      </c>
      <c r="Z14" s="78">
        <v>60</v>
      </c>
      <c r="AA14" s="78">
        <v>246860</v>
      </c>
      <c r="AB14" s="78">
        <v>246920</v>
      </c>
      <c r="AC14" s="79">
        <v>45175</v>
      </c>
      <c r="AD14" s="81">
        <v>0.29166666666666669</v>
      </c>
      <c r="AE14" s="81">
        <v>0.79166666666666663</v>
      </c>
      <c r="AF14" s="81">
        <v>0.5</v>
      </c>
      <c r="AG14" s="78">
        <v>0</v>
      </c>
      <c r="AH14" s="78">
        <v>0</v>
      </c>
      <c r="AI14" s="78">
        <v>25</v>
      </c>
      <c r="AJ14" s="81">
        <v>0.16666666666666666</v>
      </c>
      <c r="AK14" s="78">
        <v>1200</v>
      </c>
      <c r="AL14" s="78">
        <v>300</v>
      </c>
      <c r="AM14" s="78">
        <v>0</v>
      </c>
    </row>
    <row r="15" spans="1:39" ht="15.5">
      <c r="A15" s="77" t="s">
        <v>270</v>
      </c>
      <c r="B15" s="78" t="s">
        <v>197</v>
      </c>
      <c r="C15" s="78" t="s">
        <v>222</v>
      </c>
      <c r="D15" s="78" t="str">
        <f>VLOOKUP(E15,[1]Sheet1!$B:$C,2,0)</f>
        <v>CTRV24/079000253</v>
      </c>
      <c r="E15" s="78" t="s">
        <v>271</v>
      </c>
      <c r="F15" s="78" t="s">
        <v>272</v>
      </c>
      <c r="G15" s="78">
        <v>919619082210</v>
      </c>
      <c r="H15" s="78" t="s">
        <v>149</v>
      </c>
      <c r="I15" s="81">
        <v>0.78125</v>
      </c>
      <c r="J15" s="79">
        <v>45177</v>
      </c>
      <c r="K15" s="79">
        <v>45177</v>
      </c>
      <c r="L15" s="81">
        <v>0.82291666666666663</v>
      </c>
      <c r="M15" s="78" t="s">
        <v>247</v>
      </c>
      <c r="N15" s="80"/>
      <c r="O15" s="78" t="s">
        <v>273</v>
      </c>
      <c r="P15" s="78" t="s">
        <v>274</v>
      </c>
      <c r="Q15" s="78" t="s">
        <v>184</v>
      </c>
      <c r="R15" s="78" t="s">
        <v>159</v>
      </c>
      <c r="S15" s="78">
        <v>2000</v>
      </c>
      <c r="T15" s="78">
        <v>2000</v>
      </c>
      <c r="U15" s="78">
        <v>2200</v>
      </c>
      <c r="V15" s="78">
        <v>2200</v>
      </c>
      <c r="W15" s="78">
        <v>2200</v>
      </c>
      <c r="X15" s="78">
        <v>2200</v>
      </c>
      <c r="Y15" s="78">
        <v>48</v>
      </c>
      <c r="Z15" s="78">
        <v>48</v>
      </c>
      <c r="AA15" s="78">
        <v>246901</v>
      </c>
      <c r="AB15" s="78">
        <v>246949</v>
      </c>
      <c r="AC15" s="79">
        <v>45177</v>
      </c>
      <c r="AD15" s="81">
        <v>0.78125</v>
      </c>
      <c r="AE15" s="81">
        <v>0.90625</v>
      </c>
      <c r="AF15" s="81">
        <v>0.125</v>
      </c>
      <c r="AG15" s="78">
        <v>8</v>
      </c>
      <c r="AH15" s="78">
        <v>200</v>
      </c>
      <c r="AI15" s="78">
        <v>25</v>
      </c>
      <c r="AJ15" s="81">
        <v>0</v>
      </c>
      <c r="AK15" s="78">
        <v>0</v>
      </c>
      <c r="AL15" s="78">
        <v>300</v>
      </c>
      <c r="AM15" s="78">
        <v>0</v>
      </c>
    </row>
    <row r="16" spans="1:39" ht="15.5">
      <c r="A16" s="77" t="s">
        <v>275</v>
      </c>
      <c r="B16" s="78" t="s">
        <v>197</v>
      </c>
      <c r="C16" s="78" t="s">
        <v>222</v>
      </c>
      <c r="D16" s="78" t="str">
        <f>VLOOKUP(E16,[1]Sheet1!$B:$C,2,0)</f>
        <v>CCAL24/081000120</v>
      </c>
      <c r="E16" s="78" t="s">
        <v>276</v>
      </c>
      <c r="F16" s="78" t="s">
        <v>277</v>
      </c>
      <c r="G16" s="78">
        <v>9560844881</v>
      </c>
      <c r="H16" s="78" t="s">
        <v>141</v>
      </c>
      <c r="I16" s="81">
        <v>0.29166666666666669</v>
      </c>
      <c r="J16" s="79">
        <v>45178</v>
      </c>
      <c r="K16" s="79">
        <v>45178</v>
      </c>
      <c r="L16" s="81">
        <v>0.33333333333333331</v>
      </c>
      <c r="M16" s="78" t="s">
        <v>278</v>
      </c>
      <c r="N16" s="78" t="s">
        <v>279</v>
      </c>
      <c r="O16" s="78" t="s">
        <v>280</v>
      </c>
      <c r="P16" s="78">
        <v>2020</v>
      </c>
      <c r="Q16" s="78" t="s">
        <v>281</v>
      </c>
      <c r="R16" s="78" t="s">
        <v>139</v>
      </c>
      <c r="S16" s="78">
        <v>7500</v>
      </c>
      <c r="T16" s="78">
        <v>7500</v>
      </c>
      <c r="U16" s="78">
        <v>13015</v>
      </c>
      <c r="V16" s="78">
        <v>13015</v>
      </c>
      <c r="W16" s="78">
        <v>13315</v>
      </c>
      <c r="X16" s="78">
        <v>13315</v>
      </c>
      <c r="Y16" s="78">
        <v>515</v>
      </c>
      <c r="Z16" s="78">
        <v>515</v>
      </c>
      <c r="AA16" s="78">
        <v>77463</v>
      </c>
      <c r="AB16" s="78">
        <v>77978</v>
      </c>
      <c r="AC16" s="79">
        <v>45178</v>
      </c>
      <c r="AD16" s="81">
        <v>0.29166666666666669</v>
      </c>
      <c r="AE16" s="81">
        <v>0.95833333333333337</v>
      </c>
      <c r="AF16" s="81">
        <v>0.66666666666666663</v>
      </c>
      <c r="AG16" s="78">
        <v>215</v>
      </c>
      <c r="AH16" s="78">
        <v>5375</v>
      </c>
      <c r="AI16" s="78">
        <v>25</v>
      </c>
      <c r="AJ16" s="81">
        <v>0</v>
      </c>
      <c r="AK16" s="78">
        <v>0</v>
      </c>
      <c r="AL16" s="80"/>
      <c r="AM16" s="78">
        <v>300</v>
      </c>
    </row>
    <row r="17" spans="1:39" ht="15.5">
      <c r="A17" s="77" t="s">
        <v>282</v>
      </c>
      <c r="B17" s="78" t="s">
        <v>197</v>
      </c>
      <c r="C17" s="78" t="s">
        <v>283</v>
      </c>
      <c r="D17" s="78" t="str">
        <f>VLOOKUP(E17,[1]Sheet1!$B:$C,2,0)</f>
        <v>CKLM24/080000001</v>
      </c>
      <c r="E17" s="78" t="s">
        <v>284</v>
      </c>
      <c r="F17" s="78" t="s">
        <v>285</v>
      </c>
      <c r="G17" s="78">
        <v>9445502969</v>
      </c>
      <c r="H17" s="78" t="s">
        <v>149</v>
      </c>
      <c r="I17" s="81">
        <v>0.375</v>
      </c>
      <c r="J17" s="79">
        <v>45178</v>
      </c>
      <c r="K17" s="79">
        <v>45179</v>
      </c>
      <c r="L17" s="81">
        <v>0.41666666666666669</v>
      </c>
      <c r="M17" s="78" t="s">
        <v>286</v>
      </c>
      <c r="N17" s="78" t="s">
        <v>287</v>
      </c>
      <c r="O17" s="78" t="s">
        <v>186</v>
      </c>
      <c r="P17" s="78" t="s">
        <v>204</v>
      </c>
      <c r="Q17" s="78" t="s">
        <v>152</v>
      </c>
      <c r="R17" s="78" t="s">
        <v>139</v>
      </c>
      <c r="S17" s="78">
        <v>5400</v>
      </c>
      <c r="T17" s="78">
        <v>10800</v>
      </c>
      <c r="U17" s="78">
        <v>10800</v>
      </c>
      <c r="V17" s="78">
        <v>10800</v>
      </c>
      <c r="W17" s="78">
        <v>11400</v>
      </c>
      <c r="X17" s="78">
        <v>11400</v>
      </c>
      <c r="Y17" s="78">
        <v>240</v>
      </c>
      <c r="Z17" s="78">
        <v>240</v>
      </c>
      <c r="AA17" s="78">
        <v>56930</v>
      </c>
      <c r="AB17" s="78">
        <v>57170</v>
      </c>
      <c r="AC17" s="79">
        <v>45178</v>
      </c>
      <c r="AD17" s="81">
        <v>0.375</v>
      </c>
      <c r="AE17" s="81">
        <v>0.75</v>
      </c>
      <c r="AF17" s="82">
        <v>1.375</v>
      </c>
      <c r="AG17" s="78">
        <v>0</v>
      </c>
      <c r="AH17" s="78">
        <v>0</v>
      </c>
      <c r="AI17" s="78">
        <v>18</v>
      </c>
      <c r="AJ17" s="81">
        <v>0</v>
      </c>
      <c r="AK17" s="78">
        <v>0</v>
      </c>
      <c r="AL17" s="80"/>
      <c r="AM17" s="78">
        <v>600</v>
      </c>
    </row>
    <row r="18" spans="1:39">
      <c r="A18" s="77" t="s">
        <v>288</v>
      </c>
      <c r="B18" s="78" t="s">
        <v>197</v>
      </c>
      <c r="C18" s="78" t="s">
        <v>289</v>
      </c>
      <c r="D18" s="78" t="str">
        <f>VLOOKUP(E18,[1]Sheet1!$B:$C,2,0)</f>
        <v>CTRV24/079000250</v>
      </c>
      <c r="E18" s="78" t="s">
        <v>290</v>
      </c>
      <c r="F18" s="78" t="s">
        <v>291</v>
      </c>
      <c r="G18" s="78">
        <v>7303244110</v>
      </c>
      <c r="H18" s="78" t="s">
        <v>149</v>
      </c>
      <c r="I18" s="81">
        <v>0.71875</v>
      </c>
      <c r="J18" s="79">
        <v>45179</v>
      </c>
      <c r="K18" s="79">
        <v>45179</v>
      </c>
      <c r="L18" s="81">
        <v>0.76041666666666663</v>
      </c>
      <c r="M18" s="78" t="s">
        <v>292</v>
      </c>
      <c r="N18" s="78" t="s">
        <v>293</v>
      </c>
      <c r="O18" s="78" t="s">
        <v>186</v>
      </c>
      <c r="P18" s="78" t="s">
        <v>204</v>
      </c>
      <c r="Q18" s="78" t="s">
        <v>152</v>
      </c>
      <c r="R18" s="78" t="s">
        <v>159</v>
      </c>
      <c r="S18" s="78">
        <v>1000</v>
      </c>
      <c r="T18" s="78">
        <v>1000</v>
      </c>
      <c r="U18" s="78">
        <v>1000</v>
      </c>
      <c r="V18" s="78">
        <v>1000</v>
      </c>
      <c r="W18" s="78">
        <v>1000</v>
      </c>
      <c r="X18" s="78">
        <v>1000</v>
      </c>
      <c r="Y18" s="78">
        <v>35</v>
      </c>
      <c r="Z18" s="78">
        <v>35</v>
      </c>
      <c r="AA18" s="78">
        <v>50170</v>
      </c>
      <c r="AB18" s="78">
        <v>50205</v>
      </c>
      <c r="AC18" s="79">
        <v>45179</v>
      </c>
      <c r="AD18" s="81">
        <v>0.75</v>
      </c>
      <c r="AE18" s="81">
        <v>0.83333333333333337</v>
      </c>
      <c r="AF18" s="81">
        <v>8.3333333333333329E-2</v>
      </c>
      <c r="AG18" s="78">
        <v>0</v>
      </c>
      <c r="AH18" s="78">
        <v>0</v>
      </c>
      <c r="AI18" s="78">
        <v>18</v>
      </c>
      <c r="AJ18" s="81">
        <v>0</v>
      </c>
      <c r="AK18" s="78">
        <v>0</v>
      </c>
      <c r="AL18" s="78">
        <v>200</v>
      </c>
      <c r="AM18" s="78">
        <v>0</v>
      </c>
    </row>
    <row r="19" spans="1:39">
      <c r="A19" s="77" t="s">
        <v>294</v>
      </c>
      <c r="B19" s="78" t="s">
        <v>197</v>
      </c>
      <c r="C19" s="78" t="s">
        <v>207</v>
      </c>
      <c r="D19" s="78" t="str">
        <f>VLOOKUP(E19,[1]Sheet1!$B:$C,2,0)</f>
        <v>CTRV24/079000252</v>
      </c>
      <c r="E19" s="78" t="s">
        <v>295</v>
      </c>
      <c r="F19" s="78" t="s">
        <v>296</v>
      </c>
      <c r="G19" s="78">
        <v>9619082210</v>
      </c>
      <c r="H19" s="78" t="s">
        <v>149</v>
      </c>
      <c r="I19" s="81">
        <v>0.24305555555555555</v>
      </c>
      <c r="J19" s="79">
        <v>45180</v>
      </c>
      <c r="K19" s="79">
        <v>45180</v>
      </c>
      <c r="L19" s="81">
        <v>0.28472222222222221</v>
      </c>
      <c r="M19" s="78" t="s">
        <v>297</v>
      </c>
      <c r="N19" s="78" t="s">
        <v>298</v>
      </c>
      <c r="O19" s="78" t="s">
        <v>151</v>
      </c>
      <c r="P19" s="78" t="s">
        <v>264</v>
      </c>
      <c r="Q19" s="78" t="s">
        <v>152</v>
      </c>
      <c r="R19" s="78" t="s">
        <v>159</v>
      </c>
      <c r="S19" s="78">
        <v>2000</v>
      </c>
      <c r="T19" s="78">
        <v>2000</v>
      </c>
      <c r="U19" s="78">
        <v>2375</v>
      </c>
      <c r="V19" s="78">
        <v>2375</v>
      </c>
      <c r="W19" s="78">
        <v>2375</v>
      </c>
      <c r="X19" s="78">
        <v>2375</v>
      </c>
      <c r="Y19" s="78">
        <v>55</v>
      </c>
      <c r="Z19" s="78">
        <v>55</v>
      </c>
      <c r="AA19" s="78">
        <v>247101</v>
      </c>
      <c r="AB19" s="78">
        <v>247156</v>
      </c>
      <c r="AC19" s="79">
        <v>45180</v>
      </c>
      <c r="AD19" s="81">
        <v>0.25</v>
      </c>
      <c r="AE19" s="81">
        <v>0.375</v>
      </c>
      <c r="AF19" s="81">
        <v>0.125</v>
      </c>
      <c r="AG19" s="78">
        <v>15</v>
      </c>
      <c r="AH19" s="78">
        <v>375</v>
      </c>
      <c r="AI19" s="78">
        <v>25</v>
      </c>
      <c r="AJ19" s="81">
        <v>0</v>
      </c>
      <c r="AK19" s="78">
        <v>0</v>
      </c>
      <c r="AL19" s="78">
        <v>300</v>
      </c>
      <c r="AM19" s="78">
        <v>0</v>
      </c>
    </row>
    <row r="20" spans="1:39">
      <c r="A20" s="77" t="s">
        <v>299</v>
      </c>
      <c r="B20" s="78" t="s">
        <v>197</v>
      </c>
      <c r="C20" s="78" t="s">
        <v>198</v>
      </c>
      <c r="D20" s="78" t="str">
        <f>VLOOKUP(E20,[1]Sheet1!$B:$C,2,0)</f>
        <v>CTRV24/079000267</v>
      </c>
      <c r="E20" s="78" t="s">
        <v>300</v>
      </c>
      <c r="F20" s="78" t="s">
        <v>291</v>
      </c>
      <c r="G20" s="78">
        <v>7303244110</v>
      </c>
      <c r="H20" s="78" t="s">
        <v>201</v>
      </c>
      <c r="I20" s="81">
        <v>0.36458333333333331</v>
      </c>
      <c r="J20" s="79">
        <v>45181</v>
      </c>
      <c r="K20" s="79">
        <v>45181</v>
      </c>
      <c r="L20" s="81">
        <v>0.40625</v>
      </c>
      <c r="M20" s="78" t="s">
        <v>301</v>
      </c>
      <c r="N20" s="78" t="s">
        <v>302</v>
      </c>
      <c r="O20" s="78" t="s">
        <v>186</v>
      </c>
      <c r="P20" s="78" t="s">
        <v>204</v>
      </c>
      <c r="Q20" s="78" t="s">
        <v>152</v>
      </c>
      <c r="R20" s="78" t="s">
        <v>159</v>
      </c>
      <c r="S20" s="78">
        <v>1000</v>
      </c>
      <c r="T20" s="78">
        <v>1000</v>
      </c>
      <c r="U20" s="78">
        <v>1036</v>
      </c>
      <c r="V20" s="78">
        <v>1036</v>
      </c>
      <c r="W20" s="78">
        <v>1036</v>
      </c>
      <c r="X20" s="78">
        <v>1036</v>
      </c>
      <c r="Y20" s="78">
        <v>42</v>
      </c>
      <c r="Z20" s="78">
        <v>42</v>
      </c>
      <c r="AA20" s="78">
        <v>57230</v>
      </c>
      <c r="AB20" s="78">
        <v>57272</v>
      </c>
      <c r="AC20" s="79">
        <v>45181</v>
      </c>
      <c r="AD20" s="81">
        <v>0.375</v>
      </c>
      <c r="AE20" s="81">
        <v>0.47916666666666669</v>
      </c>
      <c r="AF20" s="81">
        <v>0.10416666666666667</v>
      </c>
      <c r="AG20" s="78">
        <v>2</v>
      </c>
      <c r="AH20" s="78">
        <v>36</v>
      </c>
      <c r="AI20" s="78">
        <v>18</v>
      </c>
      <c r="AJ20" s="81">
        <v>0</v>
      </c>
      <c r="AK20" s="78">
        <v>0</v>
      </c>
      <c r="AL20" s="78">
        <v>200</v>
      </c>
      <c r="AM20" s="78">
        <v>0</v>
      </c>
    </row>
    <row r="21" spans="1:39">
      <c r="A21" s="77" t="s">
        <v>303</v>
      </c>
      <c r="B21" s="78" t="s">
        <v>197</v>
      </c>
      <c r="C21" s="78" t="s">
        <v>283</v>
      </c>
      <c r="D21" s="78" t="str">
        <f>VLOOKUP(E21,[1]Sheet1!$B:$C,2,0)</f>
        <v>CIKL24/025000106</v>
      </c>
      <c r="E21" s="78" t="s">
        <v>304</v>
      </c>
      <c r="F21" s="78" t="s">
        <v>305</v>
      </c>
      <c r="G21" s="78">
        <v>9901051649</v>
      </c>
      <c r="H21" s="78" t="s">
        <v>201</v>
      </c>
      <c r="I21" s="81">
        <v>0.29166666666666669</v>
      </c>
      <c r="J21" s="79">
        <v>45182</v>
      </c>
      <c r="K21" s="79">
        <v>45182</v>
      </c>
      <c r="L21" s="81">
        <v>0.33333333333333331</v>
      </c>
      <c r="M21" s="78" t="s">
        <v>306</v>
      </c>
      <c r="N21" s="78" t="s">
        <v>307</v>
      </c>
      <c r="O21" s="78" t="s">
        <v>183</v>
      </c>
      <c r="P21" s="78" t="s">
        <v>227</v>
      </c>
      <c r="Q21" s="78" t="s">
        <v>184</v>
      </c>
      <c r="R21" s="78" t="s">
        <v>136</v>
      </c>
      <c r="S21" s="78">
        <v>1900</v>
      </c>
      <c r="T21" s="78">
        <v>1900</v>
      </c>
      <c r="U21" s="78">
        <v>3024</v>
      </c>
      <c r="V21" s="78">
        <v>3024</v>
      </c>
      <c r="W21" s="78">
        <v>3024</v>
      </c>
      <c r="X21" s="78">
        <v>3024</v>
      </c>
      <c r="Y21" s="78">
        <v>98</v>
      </c>
      <c r="Z21" s="78">
        <v>98</v>
      </c>
      <c r="AA21" s="78">
        <v>247201</v>
      </c>
      <c r="AB21" s="78">
        <v>247299</v>
      </c>
      <c r="AC21" s="79">
        <v>45182</v>
      </c>
      <c r="AD21" s="81">
        <v>0.29166666666666669</v>
      </c>
      <c r="AE21" s="81">
        <v>0.79166666666666663</v>
      </c>
      <c r="AF21" s="81">
        <v>0.5</v>
      </c>
      <c r="AG21" s="78">
        <v>18</v>
      </c>
      <c r="AH21" s="78">
        <v>324</v>
      </c>
      <c r="AI21" s="78">
        <v>18</v>
      </c>
      <c r="AJ21" s="81">
        <v>0.16666666666666666</v>
      </c>
      <c r="AK21" s="78">
        <v>800</v>
      </c>
      <c r="AL21" s="78">
        <v>200</v>
      </c>
      <c r="AM21" s="78">
        <v>0</v>
      </c>
    </row>
    <row r="22" spans="1:39">
      <c r="A22" s="77" t="s">
        <v>308</v>
      </c>
      <c r="B22" s="78" t="s">
        <v>197</v>
      </c>
      <c r="C22" s="78" t="s">
        <v>283</v>
      </c>
      <c r="D22" s="78" t="str">
        <f>VLOOKUP(E22,[1]Sheet1!$B:$C,2,0)</f>
        <v>CTRV24/079000273</v>
      </c>
      <c r="E22" s="78" t="s">
        <v>309</v>
      </c>
      <c r="F22" s="78" t="s">
        <v>310</v>
      </c>
      <c r="G22" s="78">
        <v>9849055519</v>
      </c>
      <c r="H22" s="78" t="s">
        <v>201</v>
      </c>
      <c r="I22" s="81">
        <v>0.35416666666666669</v>
      </c>
      <c r="J22" s="79">
        <v>45182</v>
      </c>
      <c r="K22" s="79">
        <v>45182</v>
      </c>
      <c r="L22" s="81">
        <v>0.39583333333333331</v>
      </c>
      <c r="M22" s="78" t="s">
        <v>311</v>
      </c>
      <c r="N22" s="78" t="s">
        <v>203</v>
      </c>
      <c r="O22" s="78" t="s">
        <v>312</v>
      </c>
      <c r="P22" s="78" t="s">
        <v>313</v>
      </c>
      <c r="Q22" s="78" t="s">
        <v>314</v>
      </c>
      <c r="R22" s="78" t="s">
        <v>136</v>
      </c>
      <c r="S22" s="78">
        <v>1900</v>
      </c>
      <c r="T22" s="78">
        <v>1900</v>
      </c>
      <c r="U22" s="78">
        <v>3681</v>
      </c>
      <c r="V22" s="78">
        <v>3681</v>
      </c>
      <c r="W22" s="78">
        <v>3681</v>
      </c>
      <c r="X22" s="78">
        <v>3681</v>
      </c>
      <c r="Y22" s="78">
        <v>132</v>
      </c>
      <c r="Z22" s="78">
        <v>132</v>
      </c>
      <c r="AA22" s="78">
        <v>166056</v>
      </c>
      <c r="AB22" s="78">
        <v>166188</v>
      </c>
      <c r="AC22" s="79">
        <v>45182</v>
      </c>
      <c r="AD22" s="81">
        <v>0.35416666666666669</v>
      </c>
      <c r="AE22" s="81">
        <v>0.85416666666666663</v>
      </c>
      <c r="AF22" s="81">
        <v>0.5</v>
      </c>
      <c r="AG22" s="78">
        <v>52</v>
      </c>
      <c r="AH22" s="78">
        <v>936</v>
      </c>
      <c r="AI22" s="78">
        <v>18</v>
      </c>
      <c r="AJ22" s="81">
        <v>0.16666666666666666</v>
      </c>
      <c r="AK22" s="78">
        <v>800</v>
      </c>
      <c r="AL22" s="78">
        <v>200</v>
      </c>
      <c r="AM22" s="78">
        <v>0</v>
      </c>
    </row>
    <row r="23" spans="1:39">
      <c r="A23" s="77" t="s">
        <v>315</v>
      </c>
      <c r="B23" s="78" t="s">
        <v>197</v>
      </c>
      <c r="C23" s="78" t="s">
        <v>283</v>
      </c>
      <c r="D23" s="78" t="str">
        <f>VLOOKUP(E23,[1]Sheet1!$B:$C,2,0)</f>
        <v>CTRV24/079000270</v>
      </c>
      <c r="E23" s="78" t="s">
        <v>316</v>
      </c>
      <c r="F23" s="78" t="s">
        <v>317</v>
      </c>
      <c r="G23" s="78">
        <v>7824074224</v>
      </c>
      <c r="H23" s="78" t="s">
        <v>201</v>
      </c>
      <c r="I23" s="81">
        <v>0.35416666666666669</v>
      </c>
      <c r="J23" s="79">
        <v>45182</v>
      </c>
      <c r="K23" s="79">
        <v>45182</v>
      </c>
      <c r="L23" s="81">
        <v>0.39583333333333331</v>
      </c>
      <c r="M23" s="78" t="s">
        <v>318</v>
      </c>
      <c r="N23" s="78" t="s">
        <v>319</v>
      </c>
      <c r="O23" s="78" t="s">
        <v>151</v>
      </c>
      <c r="P23" s="78" t="s">
        <v>264</v>
      </c>
      <c r="Q23" s="78" t="s">
        <v>152</v>
      </c>
      <c r="R23" s="78" t="s">
        <v>136</v>
      </c>
      <c r="S23" s="78">
        <v>1900</v>
      </c>
      <c r="T23" s="78">
        <v>1900</v>
      </c>
      <c r="U23" s="78">
        <v>2428.67</v>
      </c>
      <c r="V23" s="78">
        <v>2428.67</v>
      </c>
      <c r="W23" s="78">
        <v>2428.67</v>
      </c>
      <c r="X23" s="78">
        <v>2428.67</v>
      </c>
      <c r="Y23" s="78">
        <v>89</v>
      </c>
      <c r="Z23" s="78">
        <v>89</v>
      </c>
      <c r="AA23" s="78">
        <v>162410</v>
      </c>
      <c r="AB23" s="78">
        <v>162499</v>
      </c>
      <c r="AC23" s="79">
        <v>45182</v>
      </c>
      <c r="AD23" s="81">
        <v>0.35416666666666669</v>
      </c>
      <c r="AE23" s="81">
        <v>0.76388888888888884</v>
      </c>
      <c r="AF23" s="81">
        <v>0.40972222222222227</v>
      </c>
      <c r="AG23" s="78">
        <v>9</v>
      </c>
      <c r="AH23" s="78">
        <v>162</v>
      </c>
      <c r="AI23" s="78">
        <v>18</v>
      </c>
      <c r="AJ23" s="81">
        <v>7.6388888888888895E-2</v>
      </c>
      <c r="AK23" s="78">
        <v>366.67</v>
      </c>
      <c r="AL23" s="78">
        <v>200</v>
      </c>
      <c r="AM23" s="78">
        <v>0</v>
      </c>
    </row>
    <row r="24" spans="1:39">
      <c r="A24" s="77" t="s">
        <v>320</v>
      </c>
      <c r="B24" s="78" t="s">
        <v>197</v>
      </c>
      <c r="C24" s="78" t="s">
        <v>283</v>
      </c>
      <c r="D24" s="78" t="str">
        <f>VLOOKUP(E24,[1]Sheet1!$B:$C,2,0)</f>
        <v>CTRV24/079000274</v>
      </c>
      <c r="E24" s="78" t="s">
        <v>321</v>
      </c>
      <c r="F24" s="78" t="s">
        <v>322</v>
      </c>
      <c r="G24" s="78">
        <v>9821448586</v>
      </c>
      <c r="H24" s="78" t="s">
        <v>201</v>
      </c>
      <c r="I24" s="81">
        <v>0.39583333333333331</v>
      </c>
      <c r="J24" s="79">
        <v>45182</v>
      </c>
      <c r="K24" s="79">
        <v>45182</v>
      </c>
      <c r="L24" s="81">
        <v>0.4375</v>
      </c>
      <c r="M24" s="78" t="s">
        <v>323</v>
      </c>
      <c r="N24" s="78" t="s">
        <v>324</v>
      </c>
      <c r="O24" s="78" t="s">
        <v>186</v>
      </c>
      <c r="P24" s="78" t="s">
        <v>204</v>
      </c>
      <c r="Q24" s="78" t="s">
        <v>205</v>
      </c>
      <c r="R24" s="78" t="s">
        <v>136</v>
      </c>
      <c r="S24" s="78">
        <v>1900</v>
      </c>
      <c r="T24" s="78">
        <v>1900</v>
      </c>
      <c r="U24" s="78">
        <v>3726</v>
      </c>
      <c r="V24" s="78">
        <v>3726</v>
      </c>
      <c r="W24" s="78">
        <v>3726</v>
      </c>
      <c r="X24" s="78">
        <v>3726</v>
      </c>
      <c r="Y24" s="78">
        <v>137</v>
      </c>
      <c r="Z24" s="78">
        <v>137</v>
      </c>
      <c r="AA24" s="78">
        <v>57351</v>
      </c>
      <c r="AB24" s="78">
        <v>57488</v>
      </c>
      <c r="AC24" s="79">
        <v>45182</v>
      </c>
      <c r="AD24" s="81">
        <v>0.39583333333333331</v>
      </c>
      <c r="AE24" s="81">
        <v>0.89583333333333337</v>
      </c>
      <c r="AF24" s="81">
        <v>0.5</v>
      </c>
      <c r="AG24" s="78">
        <v>57</v>
      </c>
      <c r="AH24" s="78">
        <v>1026</v>
      </c>
      <c r="AI24" s="78">
        <v>18</v>
      </c>
      <c r="AJ24" s="81">
        <v>0.16666666666666666</v>
      </c>
      <c r="AK24" s="78">
        <v>800</v>
      </c>
      <c r="AL24" s="78">
        <v>200</v>
      </c>
      <c r="AM24" s="78">
        <v>0</v>
      </c>
    </row>
    <row r="25" spans="1:39">
      <c r="A25" s="77" t="s">
        <v>325</v>
      </c>
      <c r="B25" s="78" t="s">
        <v>197</v>
      </c>
      <c r="C25" s="78" t="s">
        <v>283</v>
      </c>
      <c r="D25" s="78" t="str">
        <f>VLOOKUP(E25,[1]Sheet1!$B:$C,2,0)</f>
        <v>CCAL24/081000122</v>
      </c>
      <c r="E25" s="78" t="s">
        <v>326</v>
      </c>
      <c r="F25" s="78" t="s">
        <v>327</v>
      </c>
      <c r="G25" s="78">
        <v>9591996039</v>
      </c>
      <c r="H25" s="78" t="s">
        <v>141</v>
      </c>
      <c r="I25" s="81">
        <v>0.41666666666666669</v>
      </c>
      <c r="J25" s="79">
        <v>45182</v>
      </c>
      <c r="K25" s="79">
        <v>45182</v>
      </c>
      <c r="L25" s="81">
        <v>0.45833333333333331</v>
      </c>
      <c r="M25" s="78" t="s">
        <v>328</v>
      </c>
      <c r="N25" s="78" t="s">
        <v>243</v>
      </c>
      <c r="O25" s="78" t="s">
        <v>329</v>
      </c>
      <c r="P25" s="78" t="s">
        <v>150</v>
      </c>
      <c r="Q25" s="78" t="s">
        <v>330</v>
      </c>
      <c r="R25" s="78" t="s">
        <v>136</v>
      </c>
      <c r="S25" s="78">
        <v>3500</v>
      </c>
      <c r="T25" s="78">
        <v>3500</v>
      </c>
      <c r="U25" s="78">
        <v>5295</v>
      </c>
      <c r="V25" s="78">
        <v>5295</v>
      </c>
      <c r="W25" s="78">
        <v>5295</v>
      </c>
      <c r="X25" s="78">
        <v>5295</v>
      </c>
      <c r="Y25" s="78">
        <v>37</v>
      </c>
      <c r="Z25" s="78">
        <v>37</v>
      </c>
      <c r="AA25" s="78">
        <v>391387</v>
      </c>
      <c r="AB25" s="78">
        <v>391424</v>
      </c>
      <c r="AC25" s="79">
        <v>45182</v>
      </c>
      <c r="AD25" s="81">
        <v>0.41666666666666669</v>
      </c>
      <c r="AE25" s="81">
        <v>0.99930555555555556</v>
      </c>
      <c r="AF25" s="81">
        <v>0.58263888888888882</v>
      </c>
      <c r="AG25" s="78">
        <v>0</v>
      </c>
      <c r="AH25" s="78">
        <v>0</v>
      </c>
      <c r="AI25" s="78">
        <v>25</v>
      </c>
      <c r="AJ25" s="81">
        <v>0.24930555555555556</v>
      </c>
      <c r="AK25" s="78">
        <v>1795</v>
      </c>
      <c r="AL25" s="78">
        <v>300</v>
      </c>
      <c r="AM25" s="78">
        <v>0</v>
      </c>
    </row>
    <row r="26" spans="1:39" ht="15.5">
      <c r="A26" s="77" t="s">
        <v>331</v>
      </c>
      <c r="B26" s="78" t="s">
        <v>197</v>
      </c>
      <c r="C26" s="78" t="s">
        <v>283</v>
      </c>
      <c r="D26" s="78" t="str">
        <f>VLOOKUP(E26,[1]Sheet1!$B:$C,2,0)</f>
        <v>CTRV24/079000272</v>
      </c>
      <c r="E26" s="78" t="s">
        <v>332</v>
      </c>
      <c r="F26" s="78" t="s">
        <v>333</v>
      </c>
      <c r="G26" s="78">
        <v>9986735635</v>
      </c>
      <c r="H26" s="78" t="s">
        <v>201</v>
      </c>
      <c r="I26" s="81">
        <v>0.47916666666666669</v>
      </c>
      <c r="J26" s="79">
        <v>45182</v>
      </c>
      <c r="K26" s="79">
        <v>45182</v>
      </c>
      <c r="L26" s="81">
        <v>0.52083333333333337</v>
      </c>
      <c r="M26" s="78" t="s">
        <v>334</v>
      </c>
      <c r="N26" s="80"/>
      <c r="O26" s="78" t="s">
        <v>273</v>
      </c>
      <c r="P26" s="78" t="s">
        <v>264</v>
      </c>
      <c r="Q26" s="78" t="s">
        <v>335</v>
      </c>
      <c r="R26" s="78" t="s">
        <v>136</v>
      </c>
      <c r="S26" s="78">
        <v>1900</v>
      </c>
      <c r="T26" s="78">
        <v>1900</v>
      </c>
      <c r="U26" s="78">
        <v>1900</v>
      </c>
      <c r="V26" s="78">
        <v>1900</v>
      </c>
      <c r="W26" s="78">
        <v>1900</v>
      </c>
      <c r="X26" s="78">
        <v>1900</v>
      </c>
      <c r="Y26" s="78">
        <v>55</v>
      </c>
      <c r="Z26" s="78">
        <v>55</v>
      </c>
      <c r="AA26" s="78">
        <v>305080</v>
      </c>
      <c r="AB26" s="78">
        <v>305135</v>
      </c>
      <c r="AC26" s="79">
        <v>45182</v>
      </c>
      <c r="AD26" s="81">
        <v>0.47916666666666669</v>
      </c>
      <c r="AE26" s="81">
        <v>0.75</v>
      </c>
      <c r="AF26" s="81">
        <v>0.27083333333333331</v>
      </c>
      <c r="AG26" s="78">
        <v>0</v>
      </c>
      <c r="AH26" s="78">
        <v>0</v>
      </c>
      <c r="AI26" s="78">
        <v>18</v>
      </c>
      <c r="AJ26" s="81">
        <v>0</v>
      </c>
      <c r="AK26" s="78">
        <v>0</v>
      </c>
      <c r="AL26" s="78">
        <v>200</v>
      </c>
      <c r="AM26" s="78">
        <v>0</v>
      </c>
    </row>
    <row r="27" spans="1:39" ht="15.5">
      <c r="A27" s="77" t="s">
        <v>336</v>
      </c>
      <c r="B27" s="78" t="s">
        <v>197</v>
      </c>
      <c r="C27" s="78" t="s">
        <v>283</v>
      </c>
      <c r="D27" s="78" t="str">
        <f>VLOOKUP(E27,[1]Sheet1!$B:$C,2,0)</f>
        <v>CCAL24/081000121</v>
      </c>
      <c r="E27" s="78" t="s">
        <v>337</v>
      </c>
      <c r="F27" s="78" t="s">
        <v>327</v>
      </c>
      <c r="G27" s="78">
        <v>9591996039</v>
      </c>
      <c r="H27" s="78" t="s">
        <v>141</v>
      </c>
      <c r="I27" s="81">
        <v>0.25</v>
      </c>
      <c r="J27" s="79">
        <v>45183</v>
      </c>
      <c r="K27" s="79">
        <v>45183</v>
      </c>
      <c r="L27" s="81">
        <v>0.29166666666666669</v>
      </c>
      <c r="M27" s="78" t="s">
        <v>338</v>
      </c>
      <c r="N27" s="78" t="s">
        <v>243</v>
      </c>
      <c r="O27" s="78" t="s">
        <v>339</v>
      </c>
      <c r="P27" s="78" t="s">
        <v>150</v>
      </c>
      <c r="Q27" s="78" t="s">
        <v>176</v>
      </c>
      <c r="R27" s="78" t="s">
        <v>139</v>
      </c>
      <c r="S27" s="78">
        <v>7500</v>
      </c>
      <c r="T27" s="78">
        <v>7500</v>
      </c>
      <c r="U27" s="78">
        <v>8425</v>
      </c>
      <c r="V27" s="78">
        <v>8425</v>
      </c>
      <c r="W27" s="78">
        <v>8725</v>
      </c>
      <c r="X27" s="78">
        <v>8725</v>
      </c>
      <c r="Y27" s="78">
        <v>337</v>
      </c>
      <c r="Z27" s="78">
        <v>337</v>
      </c>
      <c r="AA27" s="78">
        <v>391398</v>
      </c>
      <c r="AB27" s="78">
        <v>391735</v>
      </c>
      <c r="AC27" s="79">
        <v>45183</v>
      </c>
      <c r="AD27" s="81">
        <v>0.25</v>
      </c>
      <c r="AE27" s="81">
        <v>0.97916666666666663</v>
      </c>
      <c r="AF27" s="81">
        <v>0.72916666666666663</v>
      </c>
      <c r="AG27" s="78">
        <v>37</v>
      </c>
      <c r="AH27" s="78">
        <v>925</v>
      </c>
      <c r="AI27" s="78">
        <v>25</v>
      </c>
      <c r="AJ27" s="81">
        <v>0</v>
      </c>
      <c r="AK27" s="78">
        <v>0</v>
      </c>
      <c r="AL27" s="80"/>
      <c r="AM27" s="78">
        <v>300</v>
      </c>
    </row>
    <row r="28" spans="1:39">
      <c r="A28" s="77" t="s">
        <v>340</v>
      </c>
      <c r="B28" s="78" t="s">
        <v>197</v>
      </c>
      <c r="C28" s="78" t="s">
        <v>283</v>
      </c>
      <c r="D28" s="78" t="str">
        <f>VLOOKUP(E28,[1]Sheet1!$B:$C,2,0)</f>
        <v>CTRV24/079000275</v>
      </c>
      <c r="E28" s="78" t="s">
        <v>341</v>
      </c>
      <c r="F28" s="78" t="s">
        <v>322</v>
      </c>
      <c r="G28" s="78">
        <v>9821448586</v>
      </c>
      <c r="H28" s="78" t="s">
        <v>201</v>
      </c>
      <c r="I28" s="81">
        <v>0.25</v>
      </c>
      <c r="J28" s="79">
        <v>45183</v>
      </c>
      <c r="K28" s="79">
        <v>45183</v>
      </c>
      <c r="L28" s="81">
        <v>0.29166666666666669</v>
      </c>
      <c r="M28" s="78" t="s">
        <v>342</v>
      </c>
      <c r="N28" s="78" t="s">
        <v>324</v>
      </c>
      <c r="O28" s="78" t="s">
        <v>343</v>
      </c>
      <c r="P28" s="78" t="s">
        <v>204</v>
      </c>
      <c r="Q28" s="78" t="s">
        <v>335</v>
      </c>
      <c r="R28" s="78" t="s">
        <v>136</v>
      </c>
      <c r="S28" s="78">
        <v>1900</v>
      </c>
      <c r="T28" s="78">
        <v>1900</v>
      </c>
      <c r="U28" s="78">
        <v>3496</v>
      </c>
      <c r="V28" s="78">
        <v>3496</v>
      </c>
      <c r="W28" s="78">
        <v>3496</v>
      </c>
      <c r="X28" s="78">
        <v>3496</v>
      </c>
      <c r="Y28" s="78">
        <v>102</v>
      </c>
      <c r="Z28" s="78">
        <v>102</v>
      </c>
      <c r="AA28" s="78">
        <v>13313</v>
      </c>
      <c r="AB28" s="78">
        <v>13415</v>
      </c>
      <c r="AC28" s="79">
        <v>45183</v>
      </c>
      <c r="AD28" s="81">
        <v>0.25</v>
      </c>
      <c r="AE28" s="81">
        <v>0.83333333333333337</v>
      </c>
      <c r="AF28" s="81">
        <v>0.58333333333333337</v>
      </c>
      <c r="AG28" s="78">
        <v>22</v>
      </c>
      <c r="AH28" s="78">
        <v>396</v>
      </c>
      <c r="AI28" s="78">
        <v>18</v>
      </c>
      <c r="AJ28" s="81">
        <v>0.25</v>
      </c>
      <c r="AK28" s="78">
        <v>1200</v>
      </c>
      <c r="AL28" s="78">
        <v>200</v>
      </c>
      <c r="AM28" s="78">
        <v>0</v>
      </c>
    </row>
    <row r="29" spans="1:39">
      <c r="A29" s="77" t="s">
        <v>344</v>
      </c>
      <c r="B29" s="78" t="s">
        <v>197</v>
      </c>
      <c r="C29" s="78" t="s">
        <v>283</v>
      </c>
      <c r="D29" s="78" t="str">
        <f>VLOOKUP(E29,[1]Sheet1!$B:$C,2,0)</f>
        <v>CIKL24/025000106</v>
      </c>
      <c r="E29" s="78" t="s">
        <v>345</v>
      </c>
      <c r="F29" s="78" t="s">
        <v>305</v>
      </c>
      <c r="G29" s="78">
        <v>9901051649</v>
      </c>
      <c r="H29" s="78" t="s">
        <v>201</v>
      </c>
      <c r="I29" s="81">
        <v>0.29166666666666669</v>
      </c>
      <c r="J29" s="79">
        <v>45183</v>
      </c>
      <c r="K29" s="79">
        <v>45183</v>
      </c>
      <c r="L29" s="81">
        <v>0.33333333333333331</v>
      </c>
      <c r="M29" s="78" t="s">
        <v>306</v>
      </c>
      <c r="N29" s="78" t="s">
        <v>307</v>
      </c>
      <c r="O29" s="78" t="s">
        <v>151</v>
      </c>
      <c r="P29" s="78" t="s">
        <v>264</v>
      </c>
      <c r="Q29" s="78" t="s">
        <v>152</v>
      </c>
      <c r="R29" s="78" t="s">
        <v>136</v>
      </c>
      <c r="S29" s="78">
        <v>1900</v>
      </c>
      <c r="T29" s="78">
        <v>1900</v>
      </c>
      <c r="U29" s="78">
        <v>1900</v>
      </c>
      <c r="V29" s="78">
        <v>1900</v>
      </c>
      <c r="W29" s="78">
        <v>1900</v>
      </c>
      <c r="X29" s="78">
        <v>1900</v>
      </c>
      <c r="Y29" s="78">
        <v>79</v>
      </c>
      <c r="Z29" s="78">
        <v>79</v>
      </c>
      <c r="AA29" s="78">
        <v>247269</v>
      </c>
      <c r="AB29" s="78">
        <v>247348</v>
      </c>
      <c r="AC29" s="79">
        <v>45183</v>
      </c>
      <c r="AD29" s="81">
        <v>0.29166666666666669</v>
      </c>
      <c r="AE29" s="81">
        <v>0.29166666666666669</v>
      </c>
      <c r="AF29" s="81">
        <v>0</v>
      </c>
      <c r="AG29" s="78">
        <v>0</v>
      </c>
      <c r="AH29" s="78">
        <v>0</v>
      </c>
      <c r="AI29" s="78">
        <v>18</v>
      </c>
      <c r="AJ29" s="81">
        <v>0</v>
      </c>
      <c r="AK29" s="78">
        <v>0</v>
      </c>
      <c r="AL29" s="78">
        <v>200</v>
      </c>
      <c r="AM29" s="78">
        <v>0</v>
      </c>
    </row>
    <row r="30" spans="1:39">
      <c r="A30" s="77" t="s">
        <v>346</v>
      </c>
      <c r="B30" s="78" t="s">
        <v>197</v>
      </c>
      <c r="C30" s="78" t="s">
        <v>283</v>
      </c>
      <c r="D30" s="78" t="str">
        <f>VLOOKUP(E30,[1]Sheet1!$B:$C,2,0)</f>
        <v>CTRV24/079000271</v>
      </c>
      <c r="E30" s="78" t="s">
        <v>347</v>
      </c>
      <c r="F30" s="78" t="s">
        <v>317</v>
      </c>
      <c r="G30" s="78">
        <v>7824074224</v>
      </c>
      <c r="H30" s="78" t="s">
        <v>201</v>
      </c>
      <c r="I30" s="81">
        <v>0.33333333333333331</v>
      </c>
      <c r="J30" s="79">
        <v>45183</v>
      </c>
      <c r="K30" s="79">
        <v>45183</v>
      </c>
      <c r="L30" s="81">
        <v>0.375</v>
      </c>
      <c r="M30" s="78" t="s">
        <v>348</v>
      </c>
      <c r="N30" s="78" t="s">
        <v>349</v>
      </c>
      <c r="O30" s="78" t="s">
        <v>186</v>
      </c>
      <c r="P30" s="78" t="s">
        <v>204</v>
      </c>
      <c r="Q30" s="78" t="s">
        <v>184</v>
      </c>
      <c r="R30" s="78" t="s">
        <v>136</v>
      </c>
      <c r="S30" s="78">
        <v>1900</v>
      </c>
      <c r="T30" s="78">
        <v>1900</v>
      </c>
      <c r="U30" s="78">
        <v>2400</v>
      </c>
      <c r="V30" s="78">
        <v>2400</v>
      </c>
      <c r="W30" s="78">
        <v>2400</v>
      </c>
      <c r="X30" s="78">
        <v>2400</v>
      </c>
      <c r="Y30" s="78">
        <v>38</v>
      </c>
      <c r="Z30" s="78">
        <v>38</v>
      </c>
      <c r="AA30" s="78">
        <v>57424</v>
      </c>
      <c r="AB30" s="78">
        <v>57462</v>
      </c>
      <c r="AC30" s="79">
        <v>45183</v>
      </c>
      <c r="AD30" s="81">
        <v>0.29166666666666669</v>
      </c>
      <c r="AE30" s="81">
        <v>0.72916666666666663</v>
      </c>
      <c r="AF30" s="81">
        <v>0.4375</v>
      </c>
      <c r="AG30" s="78">
        <v>0</v>
      </c>
      <c r="AH30" s="78">
        <v>0</v>
      </c>
      <c r="AI30" s="78">
        <v>18</v>
      </c>
      <c r="AJ30" s="81">
        <v>0.10416666666666667</v>
      </c>
      <c r="AK30" s="78">
        <v>500</v>
      </c>
      <c r="AL30" s="78">
        <v>200</v>
      </c>
      <c r="AM30" s="78">
        <v>0</v>
      </c>
    </row>
    <row r="31" spans="1:39">
      <c r="A31" s="77" t="s">
        <v>350</v>
      </c>
      <c r="B31" s="78" t="s">
        <v>197</v>
      </c>
      <c r="C31" s="78" t="s">
        <v>283</v>
      </c>
      <c r="D31" s="78" t="str">
        <f>VLOOKUP(E31,[1]Sheet1!$B:$C,2,0)</f>
        <v>CTRV24/079000269</v>
      </c>
      <c r="E31" s="78" t="s">
        <v>351</v>
      </c>
      <c r="F31" s="78" t="s">
        <v>310</v>
      </c>
      <c r="G31" s="78">
        <v>9849055519</v>
      </c>
      <c r="H31" s="78" t="s">
        <v>201</v>
      </c>
      <c r="I31" s="81">
        <v>0.375</v>
      </c>
      <c r="J31" s="79">
        <v>45183</v>
      </c>
      <c r="K31" s="79">
        <v>45183</v>
      </c>
      <c r="L31" s="81">
        <v>0.41666666666666669</v>
      </c>
      <c r="M31" s="78" t="s">
        <v>311</v>
      </c>
      <c r="N31" s="78" t="s">
        <v>203</v>
      </c>
      <c r="O31" s="78" t="s">
        <v>312</v>
      </c>
      <c r="P31" s="78" t="s">
        <v>313</v>
      </c>
      <c r="Q31" s="78" t="s">
        <v>314</v>
      </c>
      <c r="R31" s="78" t="s">
        <v>136</v>
      </c>
      <c r="S31" s="78">
        <v>1900</v>
      </c>
      <c r="T31" s="78">
        <v>1900</v>
      </c>
      <c r="U31" s="78">
        <v>3402</v>
      </c>
      <c r="V31" s="78">
        <v>3402</v>
      </c>
      <c r="W31" s="78">
        <v>3402</v>
      </c>
      <c r="X31" s="78">
        <v>3402</v>
      </c>
      <c r="Y31" s="78">
        <v>119</v>
      </c>
      <c r="Z31" s="78">
        <v>119</v>
      </c>
      <c r="AA31" s="78">
        <v>166147</v>
      </c>
      <c r="AB31" s="78">
        <v>166266</v>
      </c>
      <c r="AC31" s="79">
        <v>45183</v>
      </c>
      <c r="AD31" s="81">
        <v>0.375</v>
      </c>
      <c r="AE31" s="81">
        <v>0.875</v>
      </c>
      <c r="AF31" s="81">
        <v>0.5</v>
      </c>
      <c r="AG31" s="78">
        <v>39</v>
      </c>
      <c r="AH31" s="78">
        <v>702</v>
      </c>
      <c r="AI31" s="78">
        <v>18</v>
      </c>
      <c r="AJ31" s="81">
        <v>0.16666666666666666</v>
      </c>
      <c r="AK31" s="78">
        <v>800</v>
      </c>
      <c r="AL31" s="78">
        <v>200</v>
      </c>
      <c r="AM31" s="78">
        <v>0</v>
      </c>
    </row>
    <row r="32" spans="1:39">
      <c r="A32" s="77" t="s">
        <v>352</v>
      </c>
      <c r="B32" s="78" t="s">
        <v>197</v>
      </c>
      <c r="C32" s="78" t="s">
        <v>283</v>
      </c>
      <c r="D32" s="78" t="str">
        <f>VLOOKUP(E32,[1]Sheet1!$B:$C,2,0)</f>
        <v>CCAL24/081000123</v>
      </c>
      <c r="E32" s="78" t="s">
        <v>353</v>
      </c>
      <c r="F32" s="78" t="s">
        <v>327</v>
      </c>
      <c r="G32" s="78">
        <v>9591996039</v>
      </c>
      <c r="H32" s="78" t="s">
        <v>141</v>
      </c>
      <c r="I32" s="81">
        <v>0.25</v>
      </c>
      <c r="J32" s="79">
        <v>45184</v>
      </c>
      <c r="K32" s="79">
        <v>45184</v>
      </c>
      <c r="L32" s="81">
        <v>0.29166666666666669</v>
      </c>
      <c r="M32" s="78" t="s">
        <v>338</v>
      </c>
      <c r="N32" s="78" t="s">
        <v>243</v>
      </c>
      <c r="O32" s="78" t="s">
        <v>339</v>
      </c>
      <c r="P32" s="78" t="s">
        <v>150</v>
      </c>
      <c r="Q32" s="78" t="s">
        <v>176</v>
      </c>
      <c r="R32" s="78" t="s">
        <v>136</v>
      </c>
      <c r="S32" s="78">
        <v>3500</v>
      </c>
      <c r="T32" s="78">
        <v>3500</v>
      </c>
      <c r="U32" s="78">
        <v>5150</v>
      </c>
      <c r="V32" s="78">
        <v>5150</v>
      </c>
      <c r="W32" s="78">
        <v>5150</v>
      </c>
      <c r="X32" s="78">
        <v>5150</v>
      </c>
      <c r="Y32" s="78">
        <v>104</v>
      </c>
      <c r="Z32" s="78">
        <v>104</v>
      </c>
      <c r="AA32" s="78">
        <v>391689</v>
      </c>
      <c r="AB32" s="78">
        <v>391793</v>
      </c>
      <c r="AC32" s="79">
        <v>45184</v>
      </c>
      <c r="AD32" s="81">
        <v>0.41666666666666669</v>
      </c>
      <c r="AE32" s="81">
        <v>0.89583333333333337</v>
      </c>
      <c r="AF32" s="81">
        <v>0.47916666666666669</v>
      </c>
      <c r="AG32" s="78">
        <v>24</v>
      </c>
      <c r="AH32" s="78">
        <v>600</v>
      </c>
      <c r="AI32" s="78">
        <v>25</v>
      </c>
      <c r="AJ32" s="81">
        <v>0.14583333333333334</v>
      </c>
      <c r="AK32" s="78">
        <v>1050</v>
      </c>
      <c r="AL32" s="78">
        <v>300</v>
      </c>
      <c r="AM32" s="78">
        <v>0</v>
      </c>
    </row>
    <row r="33" spans="1:39">
      <c r="A33" s="77" t="s">
        <v>354</v>
      </c>
      <c r="B33" s="78" t="s">
        <v>197</v>
      </c>
      <c r="C33" s="78" t="s">
        <v>283</v>
      </c>
      <c r="D33" s="78" t="str">
        <f>VLOOKUP(E33,[1]Sheet1!$B:$C,2,0)</f>
        <v>CIKL24/025000106</v>
      </c>
      <c r="E33" s="78" t="s">
        <v>355</v>
      </c>
      <c r="F33" s="78" t="s">
        <v>305</v>
      </c>
      <c r="G33" s="78">
        <v>9901051649</v>
      </c>
      <c r="H33" s="78" t="s">
        <v>201</v>
      </c>
      <c r="I33" s="81">
        <v>0.29166666666666669</v>
      </c>
      <c r="J33" s="79">
        <v>45184</v>
      </c>
      <c r="K33" s="79">
        <v>45184</v>
      </c>
      <c r="L33" s="81">
        <v>0.33333333333333331</v>
      </c>
      <c r="M33" s="78" t="s">
        <v>306</v>
      </c>
      <c r="N33" s="78" t="s">
        <v>356</v>
      </c>
      <c r="O33" s="78" t="s">
        <v>312</v>
      </c>
      <c r="P33" s="78" t="s">
        <v>313</v>
      </c>
      <c r="Q33" s="78" t="s">
        <v>314</v>
      </c>
      <c r="R33" s="78" t="s">
        <v>136</v>
      </c>
      <c r="S33" s="78">
        <v>1900</v>
      </c>
      <c r="T33" s="78">
        <v>1900</v>
      </c>
      <c r="U33" s="78">
        <v>3438</v>
      </c>
      <c r="V33" s="78">
        <v>3438</v>
      </c>
      <c r="W33" s="78">
        <v>3438</v>
      </c>
      <c r="X33" s="78">
        <v>3438</v>
      </c>
      <c r="Y33" s="78">
        <v>121</v>
      </c>
      <c r="Z33" s="78">
        <v>121</v>
      </c>
      <c r="AA33" s="78">
        <v>166250</v>
      </c>
      <c r="AB33" s="78">
        <v>166371</v>
      </c>
      <c r="AC33" s="79">
        <v>45184</v>
      </c>
      <c r="AD33" s="81">
        <v>0.33333333333333331</v>
      </c>
      <c r="AE33" s="81">
        <v>0.83333333333333337</v>
      </c>
      <c r="AF33" s="81">
        <v>0.5</v>
      </c>
      <c r="AG33" s="78">
        <v>41</v>
      </c>
      <c r="AH33" s="78">
        <v>738</v>
      </c>
      <c r="AI33" s="78">
        <v>18</v>
      </c>
      <c r="AJ33" s="81">
        <v>0.16666666666666666</v>
      </c>
      <c r="AK33" s="78">
        <v>800</v>
      </c>
      <c r="AL33" s="78">
        <v>200</v>
      </c>
      <c r="AM33" s="78">
        <v>0</v>
      </c>
    </row>
    <row r="34" spans="1:39">
      <c r="A34" s="77" t="s">
        <v>357</v>
      </c>
      <c r="B34" s="78" t="s">
        <v>197</v>
      </c>
      <c r="C34" s="78" t="s">
        <v>229</v>
      </c>
      <c r="D34" s="78" t="str">
        <f>VLOOKUP(E34,[1]Sheet1!$B:$C,2,0)</f>
        <v>CTRV24/079000278</v>
      </c>
      <c r="E34" s="78" t="s">
        <v>358</v>
      </c>
      <c r="F34" s="78" t="s">
        <v>272</v>
      </c>
      <c r="G34" s="78">
        <v>919619082210</v>
      </c>
      <c r="H34" s="78" t="s">
        <v>149</v>
      </c>
      <c r="I34" s="81">
        <v>0.69791666666666663</v>
      </c>
      <c r="J34" s="79">
        <v>45186</v>
      </c>
      <c r="K34" s="79">
        <v>45186</v>
      </c>
      <c r="L34" s="81">
        <v>0.73958333333333337</v>
      </c>
      <c r="M34" s="78" t="s">
        <v>359</v>
      </c>
      <c r="N34" s="78" t="s">
        <v>360</v>
      </c>
      <c r="O34" s="78" t="s">
        <v>361</v>
      </c>
      <c r="P34" s="78">
        <v>2022</v>
      </c>
      <c r="Q34" s="78" t="s">
        <v>362</v>
      </c>
      <c r="R34" s="78" t="s">
        <v>159</v>
      </c>
      <c r="S34" s="78">
        <v>2000</v>
      </c>
      <c r="T34" s="78">
        <v>2000</v>
      </c>
      <c r="U34" s="78">
        <v>2200</v>
      </c>
      <c r="V34" s="78">
        <v>2200</v>
      </c>
      <c r="W34" s="78">
        <v>2200</v>
      </c>
      <c r="X34" s="78">
        <v>2200</v>
      </c>
      <c r="Y34" s="78">
        <v>48</v>
      </c>
      <c r="Z34" s="78">
        <v>48</v>
      </c>
      <c r="AA34" s="78">
        <v>114175</v>
      </c>
      <c r="AB34" s="78">
        <v>114223</v>
      </c>
      <c r="AC34" s="79">
        <v>45186</v>
      </c>
      <c r="AD34" s="81">
        <v>0.73958333333333337</v>
      </c>
      <c r="AE34" s="81">
        <v>0.8125</v>
      </c>
      <c r="AF34" s="81">
        <v>7.2916666666666671E-2</v>
      </c>
      <c r="AG34" s="78">
        <v>8</v>
      </c>
      <c r="AH34" s="78">
        <v>200</v>
      </c>
      <c r="AI34" s="78">
        <v>25</v>
      </c>
      <c r="AJ34" s="81">
        <v>0</v>
      </c>
      <c r="AK34" s="78">
        <v>0</v>
      </c>
      <c r="AL34" s="78">
        <v>300</v>
      </c>
      <c r="AM34" s="78">
        <v>0</v>
      </c>
    </row>
    <row r="35" spans="1:39">
      <c r="A35" s="77" t="s">
        <v>363</v>
      </c>
      <c r="B35" s="78" t="s">
        <v>197</v>
      </c>
      <c r="C35" s="78" t="s">
        <v>229</v>
      </c>
      <c r="D35" s="78" t="str">
        <f>VLOOKUP(E35,[1]Sheet1!$B:$C,2,0)</f>
        <v>CTRV24/079000268</v>
      </c>
      <c r="E35" s="78" t="s">
        <v>364</v>
      </c>
      <c r="F35" s="78" t="s">
        <v>365</v>
      </c>
      <c r="G35" s="78">
        <v>8754545261</v>
      </c>
      <c r="H35" s="78" t="s">
        <v>149</v>
      </c>
      <c r="I35" s="81">
        <v>0.40625</v>
      </c>
      <c r="J35" s="79">
        <v>45187</v>
      </c>
      <c r="K35" s="79">
        <v>45187</v>
      </c>
      <c r="L35" s="81">
        <v>0.44791666666666669</v>
      </c>
      <c r="M35" s="78" t="s">
        <v>366</v>
      </c>
      <c r="N35" s="78" t="s">
        <v>367</v>
      </c>
      <c r="O35" s="78" t="s">
        <v>183</v>
      </c>
      <c r="P35" s="78" t="s">
        <v>227</v>
      </c>
      <c r="Q35" s="78" t="s">
        <v>184</v>
      </c>
      <c r="R35" s="78" t="s">
        <v>159</v>
      </c>
      <c r="S35" s="78">
        <v>1000</v>
      </c>
      <c r="T35" s="78">
        <v>1000</v>
      </c>
      <c r="U35" s="78">
        <v>1342</v>
      </c>
      <c r="V35" s="78">
        <v>1342</v>
      </c>
      <c r="W35" s="78">
        <v>1342</v>
      </c>
      <c r="X35" s="78">
        <v>1342</v>
      </c>
      <c r="Y35" s="78">
        <v>59</v>
      </c>
      <c r="Z35" s="78">
        <v>59</v>
      </c>
      <c r="AA35" s="78">
        <v>163198</v>
      </c>
      <c r="AB35" s="78">
        <v>163257</v>
      </c>
      <c r="AC35" s="79">
        <v>45187</v>
      </c>
      <c r="AD35" s="81">
        <v>0.41666666666666669</v>
      </c>
      <c r="AE35" s="81">
        <v>0.54166666666666663</v>
      </c>
      <c r="AF35" s="81">
        <v>0.125</v>
      </c>
      <c r="AG35" s="78">
        <v>19</v>
      </c>
      <c r="AH35" s="78">
        <v>342</v>
      </c>
      <c r="AI35" s="78">
        <v>18</v>
      </c>
      <c r="AJ35" s="81">
        <v>0</v>
      </c>
      <c r="AK35" s="78">
        <v>0</v>
      </c>
      <c r="AL35" s="78">
        <v>200</v>
      </c>
      <c r="AM35" s="78">
        <v>0</v>
      </c>
    </row>
    <row r="36" spans="1:39" ht="15.5">
      <c r="A36" s="77" t="s">
        <v>368</v>
      </c>
      <c r="B36" s="78" t="s">
        <v>197</v>
      </c>
      <c r="C36" s="78" t="s">
        <v>207</v>
      </c>
      <c r="D36" s="78" t="str">
        <f>VLOOKUP(E36,[1]Sheet1!$B:$C,2,0)</f>
        <v>CIKL24/025000107</v>
      </c>
      <c r="E36" s="78" t="s">
        <v>369</v>
      </c>
      <c r="F36" s="78" t="s">
        <v>370</v>
      </c>
      <c r="G36" s="78">
        <v>9905902319</v>
      </c>
      <c r="H36" s="78" t="s">
        <v>141</v>
      </c>
      <c r="I36" s="81">
        <v>0.29166666666666669</v>
      </c>
      <c r="J36" s="79">
        <v>45189</v>
      </c>
      <c r="K36" s="79">
        <v>45192</v>
      </c>
      <c r="L36" s="81">
        <v>0.33333333333333331</v>
      </c>
      <c r="M36" s="78" t="s">
        <v>371</v>
      </c>
      <c r="N36" s="78" t="s">
        <v>372</v>
      </c>
      <c r="O36" s="78" t="s">
        <v>280</v>
      </c>
      <c r="P36" s="78">
        <v>2020</v>
      </c>
      <c r="Q36" s="78" t="s">
        <v>281</v>
      </c>
      <c r="R36" s="78" t="s">
        <v>139</v>
      </c>
      <c r="S36" s="78">
        <v>7500</v>
      </c>
      <c r="T36" s="78">
        <v>22500</v>
      </c>
      <c r="U36" s="78">
        <v>22500</v>
      </c>
      <c r="V36" s="78">
        <v>22500</v>
      </c>
      <c r="W36" s="78">
        <v>23400</v>
      </c>
      <c r="X36" s="78">
        <v>23400</v>
      </c>
      <c r="Y36" s="78">
        <v>691</v>
      </c>
      <c r="Z36" s="78">
        <v>691</v>
      </c>
      <c r="AA36" s="78">
        <v>79307</v>
      </c>
      <c r="AB36" s="78">
        <v>79998</v>
      </c>
      <c r="AC36" s="79">
        <v>45189</v>
      </c>
      <c r="AD36" s="81">
        <v>0.29166666666666669</v>
      </c>
      <c r="AE36" s="81">
        <v>6.25E-2</v>
      </c>
      <c r="AF36" s="82">
        <v>2.7708333333333335</v>
      </c>
      <c r="AG36" s="78">
        <v>0</v>
      </c>
      <c r="AH36" s="78">
        <v>0</v>
      </c>
      <c r="AI36" s="78">
        <v>25</v>
      </c>
      <c r="AJ36" s="81">
        <v>0</v>
      </c>
      <c r="AK36" s="78">
        <v>0</v>
      </c>
      <c r="AL36" s="80"/>
      <c r="AM36" s="78">
        <v>900</v>
      </c>
    </row>
    <row r="37" spans="1:39">
      <c r="A37" s="77" t="s">
        <v>373</v>
      </c>
      <c r="B37" s="78" t="s">
        <v>197</v>
      </c>
      <c r="C37" s="78" t="s">
        <v>198</v>
      </c>
      <c r="D37" s="78" t="str">
        <f>VLOOKUP(E37,[1]Sheet1!$B:$C,2,0)</f>
        <v>CTRV24/079000266</v>
      </c>
      <c r="E37" s="78" t="s">
        <v>374</v>
      </c>
      <c r="F37" s="78" t="s">
        <v>365</v>
      </c>
      <c r="G37" s="78">
        <v>8754545261</v>
      </c>
      <c r="H37" s="78" t="s">
        <v>201</v>
      </c>
      <c r="I37" s="81">
        <v>0.92708333333333337</v>
      </c>
      <c r="J37" s="79">
        <v>45191</v>
      </c>
      <c r="K37" s="79">
        <v>45192</v>
      </c>
      <c r="L37" s="81">
        <v>0.96875</v>
      </c>
      <c r="M37" s="78" t="s">
        <v>375</v>
      </c>
      <c r="N37" s="78" t="s">
        <v>366</v>
      </c>
      <c r="O37" s="78" t="s">
        <v>183</v>
      </c>
      <c r="P37" s="78" t="s">
        <v>227</v>
      </c>
      <c r="Q37" s="78" t="s">
        <v>184</v>
      </c>
      <c r="R37" s="78" t="s">
        <v>159</v>
      </c>
      <c r="S37" s="78">
        <v>1000</v>
      </c>
      <c r="T37" s="78">
        <v>1000</v>
      </c>
      <c r="U37" s="78">
        <v>1342</v>
      </c>
      <c r="V37" s="78">
        <v>1342</v>
      </c>
      <c r="W37" s="78">
        <v>1342</v>
      </c>
      <c r="X37" s="78">
        <v>1342</v>
      </c>
      <c r="Y37" s="78">
        <v>59</v>
      </c>
      <c r="Z37" s="78">
        <v>59</v>
      </c>
      <c r="AA37" s="78">
        <v>163568</v>
      </c>
      <c r="AB37" s="78">
        <v>163627</v>
      </c>
      <c r="AC37" s="79">
        <v>45191</v>
      </c>
      <c r="AD37" s="81">
        <v>0.91666666666666663</v>
      </c>
      <c r="AE37" s="81">
        <v>3.4722222222222224E-2</v>
      </c>
      <c r="AF37" s="81">
        <v>0.11805555555555557</v>
      </c>
      <c r="AG37" s="78">
        <v>19</v>
      </c>
      <c r="AH37" s="78">
        <v>342</v>
      </c>
      <c r="AI37" s="78">
        <v>18</v>
      </c>
      <c r="AJ37" s="81">
        <v>0</v>
      </c>
      <c r="AK37" s="78">
        <v>0</v>
      </c>
      <c r="AL37" s="78">
        <v>200</v>
      </c>
      <c r="AM37" s="78">
        <v>0</v>
      </c>
    </row>
    <row r="38" spans="1:39">
      <c r="A38" s="77" t="s">
        <v>381</v>
      </c>
      <c r="B38" s="78" t="s">
        <v>197</v>
      </c>
      <c r="C38" s="78" t="s">
        <v>207</v>
      </c>
      <c r="D38" s="78" t="str">
        <f>VLOOKUP(E38,[1]Sheet1!$B:$C,2,0)</f>
        <v>CCAL24/081000124</v>
      </c>
      <c r="E38" s="78" t="s">
        <v>382</v>
      </c>
      <c r="F38" s="78" t="s">
        <v>322</v>
      </c>
      <c r="G38" s="78">
        <v>9821448586</v>
      </c>
      <c r="H38" s="78" t="s">
        <v>141</v>
      </c>
      <c r="I38" s="81">
        <v>0.33333333333333331</v>
      </c>
      <c r="J38" s="79">
        <v>45196</v>
      </c>
      <c r="K38" s="79">
        <v>45196</v>
      </c>
      <c r="L38" s="81">
        <v>0.375</v>
      </c>
      <c r="M38" s="78" t="s">
        <v>383</v>
      </c>
      <c r="N38" s="78" t="s">
        <v>324</v>
      </c>
      <c r="O38" s="78" t="s">
        <v>384</v>
      </c>
      <c r="P38" s="78" t="s">
        <v>237</v>
      </c>
      <c r="Q38" s="78" t="s">
        <v>385</v>
      </c>
      <c r="R38" s="78" t="s">
        <v>136</v>
      </c>
      <c r="S38" s="78">
        <v>1900</v>
      </c>
      <c r="T38" s="78">
        <v>1900</v>
      </c>
      <c r="U38" s="78">
        <v>2852</v>
      </c>
      <c r="V38" s="78">
        <v>2852</v>
      </c>
      <c r="W38" s="78">
        <v>2852</v>
      </c>
      <c r="X38" s="78">
        <v>2852</v>
      </c>
      <c r="Y38" s="78">
        <v>94</v>
      </c>
      <c r="Z38" s="78">
        <v>94</v>
      </c>
      <c r="AA38" s="78">
        <v>299559</v>
      </c>
      <c r="AB38" s="78">
        <v>299653</v>
      </c>
      <c r="AC38" s="79">
        <v>45196</v>
      </c>
      <c r="AD38" s="81">
        <v>0.375</v>
      </c>
      <c r="AE38" s="81">
        <v>0.85416666666666663</v>
      </c>
      <c r="AF38" s="81">
        <v>0.47916666666666669</v>
      </c>
      <c r="AG38" s="78">
        <v>14</v>
      </c>
      <c r="AH38" s="78">
        <v>252</v>
      </c>
      <c r="AI38" s="78">
        <v>18</v>
      </c>
      <c r="AJ38" s="81">
        <v>0.14583333333333334</v>
      </c>
      <c r="AK38" s="78">
        <v>700</v>
      </c>
      <c r="AL38" s="78">
        <v>200</v>
      </c>
      <c r="AM38" s="78">
        <v>0</v>
      </c>
    </row>
    <row r="39" spans="1:39">
      <c r="A39" s="77" t="s">
        <v>386</v>
      </c>
      <c r="B39" s="78" t="s">
        <v>197</v>
      </c>
      <c r="C39" s="78" t="s">
        <v>207</v>
      </c>
      <c r="D39" s="78" t="str">
        <f>VLOOKUP(E39,[1]Sheet1!$B:$C,2,0)</f>
        <v>CTRV24/079000276</v>
      </c>
      <c r="E39" s="78" t="s">
        <v>387</v>
      </c>
      <c r="F39" s="78" t="s">
        <v>388</v>
      </c>
      <c r="G39" s="78">
        <v>9895265724</v>
      </c>
      <c r="H39" s="78" t="s">
        <v>201</v>
      </c>
      <c r="I39" s="81">
        <v>0.75</v>
      </c>
      <c r="J39" s="79">
        <v>45196</v>
      </c>
      <c r="K39" s="79">
        <v>45196</v>
      </c>
      <c r="L39" s="81">
        <v>0.79166666666666663</v>
      </c>
      <c r="M39" s="78" t="s">
        <v>389</v>
      </c>
      <c r="N39" s="78" t="s">
        <v>390</v>
      </c>
      <c r="O39" s="78" t="s">
        <v>183</v>
      </c>
      <c r="P39" s="78" t="s">
        <v>227</v>
      </c>
      <c r="Q39" s="78" t="s">
        <v>184</v>
      </c>
      <c r="R39" s="78" t="s">
        <v>136</v>
      </c>
      <c r="S39" s="78">
        <v>1900</v>
      </c>
      <c r="T39" s="78">
        <v>1900</v>
      </c>
      <c r="U39" s="78">
        <v>1900</v>
      </c>
      <c r="V39" s="78">
        <v>1900</v>
      </c>
      <c r="W39" s="78">
        <v>1900</v>
      </c>
      <c r="X39" s="78">
        <v>1900</v>
      </c>
      <c r="Y39" s="78">
        <v>49</v>
      </c>
      <c r="Z39" s="78">
        <v>49</v>
      </c>
      <c r="AA39" s="78">
        <v>164100</v>
      </c>
      <c r="AB39" s="78">
        <v>164149</v>
      </c>
      <c r="AC39" s="79">
        <v>45196</v>
      </c>
      <c r="AD39" s="81">
        <v>0.75</v>
      </c>
      <c r="AE39" s="81">
        <v>0.875</v>
      </c>
      <c r="AF39" s="81">
        <v>0.125</v>
      </c>
      <c r="AG39" s="78">
        <v>0</v>
      </c>
      <c r="AH39" s="78">
        <v>0</v>
      </c>
      <c r="AI39" s="78">
        <v>18</v>
      </c>
      <c r="AJ39" s="81">
        <v>0</v>
      </c>
      <c r="AK39" s="78">
        <v>0</v>
      </c>
      <c r="AL39" s="78">
        <v>200</v>
      </c>
      <c r="AM39" s="78">
        <v>0</v>
      </c>
    </row>
    <row r="40" spans="1:39">
      <c r="A40" s="77" t="s">
        <v>391</v>
      </c>
      <c r="B40" s="78" t="s">
        <v>197</v>
      </c>
      <c r="C40" s="78" t="s">
        <v>207</v>
      </c>
      <c r="D40" s="78" t="str">
        <f>VLOOKUP(E40,[1]Sheet1!$B:$C,2,0)</f>
        <v>CTRV24/079000277</v>
      </c>
      <c r="E40" s="78" t="s">
        <v>392</v>
      </c>
      <c r="F40" s="78" t="s">
        <v>388</v>
      </c>
      <c r="G40" s="78">
        <v>919895265724</v>
      </c>
      <c r="H40" s="78" t="s">
        <v>141</v>
      </c>
      <c r="I40" s="81">
        <v>0.84375</v>
      </c>
      <c r="J40" s="79">
        <v>45197</v>
      </c>
      <c r="K40" s="79">
        <v>45197</v>
      </c>
      <c r="L40" s="81">
        <v>0.88541666666666663</v>
      </c>
      <c r="M40" s="78" t="s">
        <v>247</v>
      </c>
      <c r="N40" s="78" t="s">
        <v>393</v>
      </c>
      <c r="O40" s="78" t="s">
        <v>183</v>
      </c>
      <c r="P40" s="78" t="s">
        <v>227</v>
      </c>
      <c r="Q40" s="78" t="s">
        <v>184</v>
      </c>
      <c r="R40" s="78" t="s">
        <v>136</v>
      </c>
      <c r="S40" s="78">
        <v>1900</v>
      </c>
      <c r="T40" s="78">
        <v>1900</v>
      </c>
      <c r="U40" s="78">
        <v>1900</v>
      </c>
      <c r="V40" s="78">
        <v>1900</v>
      </c>
      <c r="W40" s="78">
        <v>1900</v>
      </c>
      <c r="X40" s="78">
        <v>1900</v>
      </c>
      <c r="Y40" s="78">
        <v>49</v>
      </c>
      <c r="Z40" s="78">
        <v>49</v>
      </c>
      <c r="AA40" s="78">
        <v>57556</v>
      </c>
      <c r="AB40" s="78">
        <v>57605</v>
      </c>
      <c r="AC40" s="79">
        <v>45197</v>
      </c>
      <c r="AD40" s="81">
        <v>0.88541666666666663</v>
      </c>
      <c r="AE40" s="81">
        <v>0.96875</v>
      </c>
      <c r="AF40" s="81">
        <v>8.3333333333333329E-2</v>
      </c>
      <c r="AG40" s="78">
        <v>0</v>
      </c>
      <c r="AH40" s="78">
        <v>0</v>
      </c>
      <c r="AI40" s="78">
        <v>18</v>
      </c>
      <c r="AJ40" s="81">
        <v>0</v>
      </c>
      <c r="AK40" s="78">
        <v>0</v>
      </c>
      <c r="AL40" s="78">
        <v>200</v>
      </c>
      <c r="AM40" s="78">
        <v>0</v>
      </c>
    </row>
    <row r="41" spans="1:39" ht="15.5">
      <c r="A41" s="77" t="s">
        <v>394</v>
      </c>
      <c r="B41" s="78" t="s">
        <v>197</v>
      </c>
      <c r="C41" s="78" t="s">
        <v>198</v>
      </c>
      <c r="D41" s="78" t="str">
        <f>VLOOKUP(E41,[1]Sheet1!$B:$C,2,0)</f>
        <v>CIKL24/025000112</v>
      </c>
      <c r="E41" s="78" t="s">
        <v>395</v>
      </c>
      <c r="F41" s="78" t="s">
        <v>396</v>
      </c>
      <c r="G41" s="78">
        <v>9496001112</v>
      </c>
      <c r="H41" s="78" t="s">
        <v>141</v>
      </c>
      <c r="I41" s="81">
        <v>0.20833333333333334</v>
      </c>
      <c r="J41" s="79">
        <v>45198</v>
      </c>
      <c r="K41" s="79">
        <v>45198</v>
      </c>
      <c r="L41" s="81">
        <v>0.25</v>
      </c>
      <c r="M41" s="78" t="s">
        <v>397</v>
      </c>
      <c r="N41" s="80"/>
      <c r="O41" s="78" t="s">
        <v>384</v>
      </c>
      <c r="P41" s="78" t="s">
        <v>237</v>
      </c>
      <c r="Q41" s="78" t="s">
        <v>385</v>
      </c>
      <c r="R41" s="78" t="s">
        <v>139</v>
      </c>
      <c r="S41" s="78">
        <v>5400</v>
      </c>
      <c r="T41" s="78">
        <v>5400</v>
      </c>
      <c r="U41" s="78">
        <v>6516</v>
      </c>
      <c r="V41" s="78">
        <v>6516</v>
      </c>
      <c r="W41" s="78">
        <v>6816</v>
      </c>
      <c r="X41" s="78">
        <v>6816</v>
      </c>
      <c r="Y41" s="78">
        <v>362</v>
      </c>
      <c r="Z41" s="78">
        <v>362</v>
      </c>
      <c r="AA41" s="78">
        <v>299637</v>
      </c>
      <c r="AB41" s="78">
        <v>299999</v>
      </c>
      <c r="AC41" s="79">
        <v>45198</v>
      </c>
      <c r="AD41" s="81">
        <v>0.25</v>
      </c>
      <c r="AE41" s="81">
        <v>0.91666666666666663</v>
      </c>
      <c r="AF41" s="81">
        <v>0.66666666666666663</v>
      </c>
      <c r="AG41" s="78">
        <v>62</v>
      </c>
      <c r="AH41" s="78">
        <v>1116</v>
      </c>
      <c r="AI41" s="78">
        <v>18</v>
      </c>
      <c r="AJ41" s="81">
        <v>0</v>
      </c>
      <c r="AK41" s="78">
        <v>0</v>
      </c>
      <c r="AL41" s="80"/>
      <c r="AM41" s="78">
        <v>300</v>
      </c>
    </row>
    <row r="42" spans="1:39">
      <c r="A42" s="77" t="s">
        <v>404</v>
      </c>
      <c r="B42" s="78" t="s">
        <v>197</v>
      </c>
      <c r="C42" s="78" t="s">
        <v>198</v>
      </c>
      <c r="D42" s="78" t="str">
        <f>VLOOKUP(E42,[1]Sheet1!$B:$C,2,0)</f>
        <v>CIKL24/025000108</v>
      </c>
      <c r="E42" s="78" t="s">
        <v>405</v>
      </c>
      <c r="F42" s="78" t="s">
        <v>406</v>
      </c>
      <c r="G42" s="78">
        <v>7595068898</v>
      </c>
      <c r="H42" s="78" t="s">
        <v>201</v>
      </c>
      <c r="I42" s="81">
        <v>0.5</v>
      </c>
      <c r="J42" s="79">
        <v>45199</v>
      </c>
      <c r="K42" s="79">
        <v>45199</v>
      </c>
      <c r="L42" s="81">
        <v>0.54166666666666663</v>
      </c>
      <c r="M42" s="78" t="s">
        <v>407</v>
      </c>
      <c r="N42" s="78" t="s">
        <v>408</v>
      </c>
      <c r="O42" s="78" t="s">
        <v>186</v>
      </c>
      <c r="P42" s="78" t="s">
        <v>204</v>
      </c>
      <c r="Q42" s="78" t="s">
        <v>205</v>
      </c>
      <c r="R42" s="78" t="s">
        <v>159</v>
      </c>
      <c r="S42" s="78">
        <v>1000</v>
      </c>
      <c r="T42" s="78">
        <v>1000</v>
      </c>
      <c r="U42" s="78">
        <v>1000</v>
      </c>
      <c r="V42" s="78">
        <v>1000</v>
      </c>
      <c r="W42" s="78">
        <v>1000</v>
      </c>
      <c r="X42" s="78">
        <v>1000</v>
      </c>
      <c r="Y42" s="78">
        <v>30</v>
      </c>
      <c r="Z42" s="78">
        <v>30</v>
      </c>
      <c r="AA42" s="78">
        <v>59258</v>
      </c>
      <c r="AB42" s="78">
        <v>59288</v>
      </c>
      <c r="AC42" s="79">
        <v>45199</v>
      </c>
      <c r="AD42" s="81">
        <v>0.54166666666666663</v>
      </c>
      <c r="AE42" s="81">
        <v>0.60416666666666663</v>
      </c>
      <c r="AF42" s="81">
        <v>6.25E-2</v>
      </c>
      <c r="AG42" s="78">
        <v>0</v>
      </c>
      <c r="AH42" s="78">
        <v>0</v>
      </c>
      <c r="AI42" s="78">
        <v>18</v>
      </c>
      <c r="AJ42" s="81">
        <v>0</v>
      </c>
      <c r="AK42" s="78">
        <v>0</v>
      </c>
      <c r="AL42" s="78">
        <v>200</v>
      </c>
      <c r="AM42" s="78">
        <v>0</v>
      </c>
    </row>
    <row r="43" spans="1:39" ht="15.5">
      <c r="A43" s="77" t="s">
        <v>187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78">
        <f t="shared" ref="S43:X43" si="0">SUM(S2:S42)</f>
        <v>104700</v>
      </c>
      <c r="T43" s="78">
        <f t="shared" si="0"/>
        <v>125100</v>
      </c>
      <c r="U43" s="78">
        <f t="shared" si="0"/>
        <v>158395.66999999998</v>
      </c>
      <c r="V43" s="78">
        <f t="shared" si="0"/>
        <v>158395.66999999998</v>
      </c>
      <c r="W43" s="78">
        <f t="shared" si="0"/>
        <v>161095.66999999998</v>
      </c>
      <c r="X43" s="78">
        <f t="shared" si="0"/>
        <v>161095.66999999998</v>
      </c>
      <c r="Y43" s="80"/>
      <c r="Z43" s="78">
        <v>5296</v>
      </c>
      <c r="AA43" s="80"/>
      <c r="AB43" s="80"/>
      <c r="AC43" s="80"/>
      <c r="AD43" s="80"/>
      <c r="AE43" s="80"/>
      <c r="AF43" s="82">
        <v>17.179861111111112</v>
      </c>
      <c r="AG43" s="78">
        <v>1086</v>
      </c>
      <c r="AH43" s="78">
        <v>22124</v>
      </c>
      <c r="AI43" s="80"/>
      <c r="AJ43" s="82">
        <v>2.3256944444444447</v>
      </c>
      <c r="AK43" s="78">
        <v>12511.67</v>
      </c>
      <c r="AL43" s="80"/>
      <c r="AM43" s="78">
        <v>2700</v>
      </c>
    </row>
  </sheetData>
  <conditionalFormatting sqref="E2:E42">
    <cfRule type="duplicateValues" dxfId="1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"/>
  <sheetViews>
    <sheetView workbookViewId="0">
      <selection activeCell="G2" sqref="G2"/>
    </sheetView>
  </sheetViews>
  <sheetFormatPr defaultRowHeight="14.5"/>
  <cols>
    <col min="1" max="1" width="10.453125" bestFit="1" customWidth="1"/>
    <col min="4" max="4" width="17.453125" bestFit="1" customWidth="1"/>
    <col min="7" max="7" width="24.453125" bestFit="1" customWidth="1"/>
    <col min="10" max="11" width="10.08984375" bestFit="1" customWidth="1"/>
  </cols>
  <sheetData>
    <row r="1" spans="1:39">
      <c r="A1" s="77" t="s">
        <v>77</v>
      </c>
      <c r="B1" s="77" t="s">
        <v>78</v>
      </c>
      <c r="C1" s="77" t="s">
        <v>79</v>
      </c>
      <c r="D1" s="77" t="s">
        <v>80</v>
      </c>
      <c r="E1" s="77" t="s">
        <v>188</v>
      </c>
      <c r="F1" s="77" t="s">
        <v>89</v>
      </c>
      <c r="G1" s="77" t="s">
        <v>90</v>
      </c>
      <c r="H1" s="77" t="s">
        <v>91</v>
      </c>
      <c r="I1" s="77" t="s">
        <v>189</v>
      </c>
      <c r="J1" s="77" t="s">
        <v>93</v>
      </c>
      <c r="K1" s="77" t="s">
        <v>94</v>
      </c>
      <c r="L1" s="77" t="s">
        <v>190</v>
      </c>
      <c r="M1" s="77" t="s">
        <v>191</v>
      </c>
      <c r="N1" s="77" t="s">
        <v>192</v>
      </c>
      <c r="O1" s="77" t="s">
        <v>95</v>
      </c>
      <c r="P1" s="77" t="s">
        <v>193</v>
      </c>
      <c r="Q1" s="77" t="s">
        <v>96</v>
      </c>
      <c r="R1" s="77" t="s">
        <v>97</v>
      </c>
      <c r="S1" s="77" t="s">
        <v>98</v>
      </c>
      <c r="T1" s="77" t="s">
        <v>100</v>
      </c>
      <c r="U1" s="77" t="s">
        <v>103</v>
      </c>
      <c r="V1" s="77" t="s">
        <v>104</v>
      </c>
      <c r="W1" s="77" t="s">
        <v>105</v>
      </c>
      <c r="X1" s="77" t="s">
        <v>106</v>
      </c>
      <c r="Y1" s="77" t="s">
        <v>194</v>
      </c>
      <c r="Z1" s="77" t="s">
        <v>195</v>
      </c>
      <c r="AA1" s="77" t="s">
        <v>107</v>
      </c>
      <c r="AB1" s="77" t="s">
        <v>108</v>
      </c>
      <c r="AC1" s="77" t="s">
        <v>109</v>
      </c>
      <c r="AD1" s="77" t="s">
        <v>110</v>
      </c>
      <c r="AE1" s="77" t="s">
        <v>111</v>
      </c>
      <c r="AF1" s="77" t="s">
        <v>112</v>
      </c>
      <c r="AG1" s="77" t="s">
        <v>113</v>
      </c>
      <c r="AH1" s="77" t="s">
        <v>114</v>
      </c>
      <c r="AI1" s="77" t="s">
        <v>115</v>
      </c>
      <c r="AJ1" s="77" t="s">
        <v>116</v>
      </c>
      <c r="AK1" s="77" t="s">
        <v>117</v>
      </c>
      <c r="AL1" s="77" t="s">
        <v>118</v>
      </c>
      <c r="AM1" s="77" t="s">
        <v>120</v>
      </c>
    </row>
    <row r="2" spans="1:39">
      <c r="A2" s="77" t="s">
        <v>249</v>
      </c>
      <c r="B2" s="78" t="s">
        <v>197</v>
      </c>
      <c r="C2" s="78" t="s">
        <v>229</v>
      </c>
      <c r="D2" s="78" t="e">
        <v>#N/A</v>
      </c>
      <c r="E2" s="78" t="s">
        <v>250</v>
      </c>
      <c r="F2" s="78" t="s">
        <v>251</v>
      </c>
      <c r="G2" s="78">
        <v>9820314394</v>
      </c>
      <c r="H2" s="78" t="s">
        <v>201</v>
      </c>
      <c r="I2" s="81">
        <v>0.90625</v>
      </c>
      <c r="J2" s="79">
        <v>45173</v>
      </c>
      <c r="K2" s="79">
        <v>45174</v>
      </c>
      <c r="L2" s="81">
        <v>0.94791666666666663</v>
      </c>
      <c r="M2" s="78" t="s">
        <v>252</v>
      </c>
      <c r="N2" s="78" t="s">
        <v>253</v>
      </c>
      <c r="O2" s="78" t="s">
        <v>254</v>
      </c>
      <c r="P2" s="78">
        <v>2022</v>
      </c>
      <c r="Q2" s="78" t="s">
        <v>255</v>
      </c>
      <c r="R2" s="78" t="s">
        <v>136</v>
      </c>
      <c r="S2" s="78">
        <v>3500</v>
      </c>
      <c r="T2" s="78">
        <v>3500</v>
      </c>
      <c r="U2" s="78">
        <v>3500</v>
      </c>
      <c r="V2" s="78">
        <v>3500</v>
      </c>
      <c r="W2" s="78">
        <v>3500</v>
      </c>
      <c r="X2" s="78">
        <v>3500</v>
      </c>
      <c r="Y2" s="78">
        <v>40</v>
      </c>
      <c r="Z2" s="78">
        <v>40</v>
      </c>
      <c r="AA2" s="78">
        <v>145000</v>
      </c>
      <c r="AB2" s="78">
        <v>145040</v>
      </c>
      <c r="AC2" s="79">
        <v>45173</v>
      </c>
      <c r="AD2" s="81">
        <v>0.91666666666666663</v>
      </c>
      <c r="AE2" s="81">
        <v>2.0833333333333332E-2</v>
      </c>
      <c r="AF2" s="81">
        <v>0.10416666666666667</v>
      </c>
      <c r="AG2" s="78">
        <v>0</v>
      </c>
      <c r="AH2" s="78">
        <v>0</v>
      </c>
      <c r="AI2" s="78">
        <v>25</v>
      </c>
      <c r="AJ2" s="81">
        <v>0</v>
      </c>
      <c r="AK2" s="78">
        <v>0</v>
      </c>
      <c r="AL2" s="78">
        <v>300</v>
      </c>
      <c r="AM2" s="78">
        <v>0</v>
      </c>
    </row>
    <row r="3" spans="1:39">
      <c r="A3" s="77" t="s">
        <v>376</v>
      </c>
      <c r="B3" s="78" t="s">
        <v>197</v>
      </c>
      <c r="C3" s="78" t="s">
        <v>229</v>
      </c>
      <c r="D3" s="78" t="e">
        <v>#N/A</v>
      </c>
      <c r="E3" s="78" t="s">
        <v>377</v>
      </c>
      <c r="F3" s="78" t="s">
        <v>378</v>
      </c>
      <c r="G3" s="78">
        <v>9486086005</v>
      </c>
      <c r="H3" s="78" t="s">
        <v>149</v>
      </c>
      <c r="I3" s="81">
        <v>0.4375</v>
      </c>
      <c r="J3" s="79">
        <v>45194</v>
      </c>
      <c r="K3" s="79">
        <v>45194</v>
      </c>
      <c r="L3" s="81">
        <v>0.47916666666666669</v>
      </c>
      <c r="M3" s="78" t="s">
        <v>379</v>
      </c>
      <c r="N3" s="78" t="s">
        <v>380</v>
      </c>
      <c r="O3" s="78" t="s">
        <v>183</v>
      </c>
      <c r="P3" s="78" t="s">
        <v>227</v>
      </c>
      <c r="Q3" s="78" t="s">
        <v>184</v>
      </c>
      <c r="R3" s="78" t="s">
        <v>136</v>
      </c>
      <c r="S3" s="78">
        <v>1900</v>
      </c>
      <c r="T3" s="78">
        <v>1900</v>
      </c>
      <c r="U3" s="78">
        <v>1900</v>
      </c>
      <c r="V3" s="78">
        <v>1900</v>
      </c>
      <c r="W3" s="78">
        <v>1900</v>
      </c>
      <c r="X3" s="78">
        <v>1900</v>
      </c>
      <c r="Y3" s="78">
        <v>25</v>
      </c>
      <c r="Z3" s="78">
        <v>25</v>
      </c>
      <c r="AA3" s="78">
        <v>163894</v>
      </c>
      <c r="AB3" s="78">
        <v>163919</v>
      </c>
      <c r="AC3" s="79">
        <v>45194</v>
      </c>
      <c r="AD3" s="81">
        <v>0.4375</v>
      </c>
      <c r="AE3" s="81">
        <v>0.70833333333333337</v>
      </c>
      <c r="AF3" s="81">
        <v>0.27083333333333331</v>
      </c>
      <c r="AG3" s="78">
        <v>0</v>
      </c>
      <c r="AH3" s="78">
        <v>0</v>
      </c>
      <c r="AI3" s="78">
        <v>18</v>
      </c>
      <c r="AJ3" s="81">
        <v>0</v>
      </c>
      <c r="AK3" s="78">
        <v>0</v>
      </c>
      <c r="AL3" s="78">
        <v>200</v>
      </c>
      <c r="AM3" s="78">
        <v>0</v>
      </c>
    </row>
    <row r="4" spans="1:39">
      <c r="A4" s="77" t="s">
        <v>398</v>
      </c>
      <c r="B4" s="78" t="s">
        <v>197</v>
      </c>
      <c r="C4" s="78" t="s">
        <v>399</v>
      </c>
      <c r="D4" s="78" t="e">
        <v>#N/A</v>
      </c>
      <c r="E4" s="78" t="s">
        <v>400</v>
      </c>
      <c r="F4" s="78" t="s">
        <v>401</v>
      </c>
      <c r="G4" s="78">
        <v>9289902455</v>
      </c>
      <c r="H4" s="78" t="s">
        <v>149</v>
      </c>
      <c r="I4" s="81">
        <v>0.3125</v>
      </c>
      <c r="J4" s="79">
        <v>45199</v>
      </c>
      <c r="K4" s="79">
        <v>45199</v>
      </c>
      <c r="L4" s="81">
        <v>0.35416666666666669</v>
      </c>
      <c r="M4" s="78" t="s">
        <v>402</v>
      </c>
      <c r="N4" s="78" t="s">
        <v>403</v>
      </c>
      <c r="O4" s="78" t="s">
        <v>151</v>
      </c>
      <c r="P4" s="78" t="s">
        <v>274</v>
      </c>
      <c r="Q4" s="78" t="s">
        <v>205</v>
      </c>
      <c r="R4" s="78" t="s">
        <v>136</v>
      </c>
      <c r="S4" s="78">
        <v>3500</v>
      </c>
      <c r="T4" s="78">
        <v>3500</v>
      </c>
      <c r="U4" s="78">
        <v>5025</v>
      </c>
      <c r="V4" s="78">
        <v>5025</v>
      </c>
      <c r="W4" s="78">
        <v>5025</v>
      </c>
      <c r="X4" s="78">
        <v>5025</v>
      </c>
      <c r="Y4" s="78">
        <v>141</v>
      </c>
      <c r="Z4" s="78">
        <v>141</v>
      </c>
      <c r="AA4" s="78">
        <v>248157</v>
      </c>
      <c r="AB4" s="78">
        <v>248298</v>
      </c>
      <c r="AC4" s="79">
        <v>45199</v>
      </c>
      <c r="AD4" s="81">
        <v>0.3125</v>
      </c>
      <c r="AE4" s="81">
        <v>0.53125</v>
      </c>
      <c r="AF4" s="81">
        <v>0.21875</v>
      </c>
      <c r="AG4" s="78">
        <v>61</v>
      </c>
      <c r="AH4" s="78">
        <v>1525</v>
      </c>
      <c r="AI4" s="78">
        <v>25</v>
      </c>
      <c r="AJ4" s="81">
        <v>0</v>
      </c>
      <c r="AK4" s="78">
        <v>0</v>
      </c>
      <c r="AL4" s="78">
        <v>300</v>
      </c>
      <c r="AM4" s="78">
        <v>0</v>
      </c>
    </row>
  </sheetData>
  <conditionalFormatting sqref="E2:E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Billed</vt:lpstr>
      <vt:lpstr>pending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SUDARSAN NCO</dc:creator>
  <cp:lastModifiedBy>Vinoth R</cp:lastModifiedBy>
  <dcterms:created xsi:type="dcterms:W3CDTF">2023-06-17T06:01:50Z</dcterms:created>
  <dcterms:modified xsi:type="dcterms:W3CDTF">2023-10-20T08:44:45Z</dcterms:modified>
</cp:coreProperties>
</file>